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D0DE950E-2017-4DC0-84EE-0D7943FA6DB6}" xr6:coauthVersionLast="47" xr6:coauthVersionMax="47" xr10:uidLastSave="{00000000-0000-0000-0000-000000000000}"/>
  <workbookProtection workbookPassword="D8B9" lockStructure="1"/>
  <bookViews>
    <workbookView xWindow="-120" yWindow="-120" windowWidth="29040" windowHeight="15720" tabRatio="687" xr2:uid="{4290C788-1534-46D9-86AA-302B67BB11AA}"/>
  </bookViews>
  <sheets>
    <sheet name="S.D. Est." sheetId="4" r:id="rId1"/>
    <sheet name="BudgAdjCalc" sheetId="9" state="hidden" r:id="rId2"/>
  </sheets>
  <definedNames>
    <definedName name="_xlnm.Print_Area" localSheetId="0">'S.D. Est.'!$A$1:$U$53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" i="9" l="1"/>
  <c r="Y2" i="9"/>
  <c r="AM2" i="9"/>
  <c r="BA2" i="9"/>
  <c r="BO2" i="9"/>
  <c r="K3" i="9"/>
  <c r="L126" i="9" s="1"/>
  <c r="M126" i="9" s="1"/>
  <c r="G4" i="9"/>
  <c r="V6" i="9"/>
  <c r="AJ6" i="9"/>
  <c r="AX6" i="9"/>
  <c r="BL6" i="9"/>
  <c r="BZ6" i="9"/>
  <c r="L8" i="9"/>
  <c r="M8" i="9" s="1"/>
  <c r="L151" i="9"/>
  <c r="M151" i="9" s="1"/>
  <c r="L160" i="9"/>
  <c r="M160" i="9" s="1"/>
  <c r="L177" i="9"/>
  <c r="M177" i="9" s="1"/>
  <c r="L188" i="9"/>
  <c r="M188" i="9" s="1"/>
  <c r="N188" i="9" s="1"/>
  <c r="L189" i="9"/>
  <c r="M189" i="9" s="1"/>
  <c r="L192" i="9"/>
  <c r="M192" i="9"/>
  <c r="L197" i="9"/>
  <c r="M197" i="9" s="1"/>
  <c r="L205" i="9"/>
  <c r="M205" i="9"/>
  <c r="L209" i="9"/>
  <c r="M209" i="9" s="1"/>
  <c r="L213" i="9"/>
  <c r="M213" i="9" s="1"/>
  <c r="L214" i="9"/>
  <c r="M214" i="9" s="1"/>
  <c r="L217" i="9"/>
  <c r="M217" i="9" s="1"/>
  <c r="L218" i="9"/>
  <c r="M218" i="9"/>
  <c r="O218" i="9"/>
  <c r="L220" i="9"/>
  <c r="M220" i="9"/>
  <c r="L226" i="9"/>
  <c r="M226" i="9"/>
  <c r="L228" i="9"/>
  <c r="M228" i="9" s="1"/>
  <c r="L230" i="9"/>
  <c r="M230" i="9" s="1"/>
  <c r="L234" i="9"/>
  <c r="M234" i="9" s="1"/>
  <c r="O234" i="9"/>
  <c r="L236" i="9"/>
  <c r="M236" i="9" s="1"/>
  <c r="N236" i="9" s="1"/>
  <c r="L238" i="9"/>
  <c r="M238" i="9"/>
  <c r="L240" i="9"/>
  <c r="M240" i="9" s="1"/>
  <c r="N240" i="9"/>
  <c r="L242" i="9"/>
  <c r="M242" i="9" s="1"/>
  <c r="L244" i="9"/>
  <c r="M244" i="9"/>
  <c r="O244" i="9" s="1"/>
  <c r="L245" i="9"/>
  <c r="M245" i="9" s="1"/>
  <c r="L248" i="9"/>
  <c r="M248" i="9"/>
  <c r="L249" i="9"/>
  <c r="M249" i="9"/>
  <c r="O249" i="9"/>
  <c r="L250" i="9"/>
  <c r="M250" i="9"/>
  <c r="O250" i="9"/>
  <c r="L253" i="9"/>
  <c r="M253" i="9" s="1"/>
  <c r="L254" i="9"/>
  <c r="M254" i="9" s="1"/>
  <c r="O254" i="9"/>
  <c r="L256" i="9"/>
  <c r="M256" i="9" s="1"/>
  <c r="L257" i="9"/>
  <c r="M257" i="9" s="1"/>
  <c r="L258" i="9"/>
  <c r="M258" i="9"/>
  <c r="O258" i="9"/>
  <c r="L260" i="9"/>
  <c r="M260" i="9" s="1"/>
  <c r="L261" i="9"/>
  <c r="M261" i="9" s="1"/>
  <c r="L262" i="9"/>
  <c r="M262" i="9" s="1"/>
  <c r="L266" i="9"/>
  <c r="M266" i="9" s="1"/>
  <c r="L269" i="9"/>
  <c r="M269" i="9"/>
  <c r="N269" i="9" s="1"/>
  <c r="L270" i="9"/>
  <c r="M270" i="9"/>
  <c r="L272" i="9"/>
  <c r="M272" i="9"/>
  <c r="N272" i="9" s="1"/>
  <c r="O272" i="9"/>
  <c r="L274" i="9"/>
  <c r="M274" i="9"/>
  <c r="N274" i="9" s="1"/>
  <c r="O274" i="9"/>
  <c r="T274" i="9" s="1"/>
  <c r="P274" i="9"/>
  <c r="Q274" i="9"/>
  <c r="L276" i="9"/>
  <c r="M276" i="9" s="1"/>
  <c r="L278" i="9"/>
  <c r="M278" i="9"/>
  <c r="N278" i="9" s="1"/>
  <c r="P278" i="9" s="1"/>
  <c r="O278" i="9"/>
  <c r="L280" i="9"/>
  <c r="M280" i="9" s="1"/>
  <c r="L282" i="9"/>
  <c r="M282" i="9"/>
  <c r="O282" i="9"/>
  <c r="L283" i="9"/>
  <c r="M283" i="9"/>
  <c r="N283" i="9" s="1"/>
  <c r="L284" i="9"/>
  <c r="M284" i="9" s="1"/>
  <c r="N284" i="9" s="1"/>
  <c r="P284" i="9" s="1"/>
  <c r="O284" i="9"/>
  <c r="Q284" i="9" s="1"/>
  <c r="R284" i="9" s="1"/>
  <c r="W284" i="9" s="1"/>
  <c r="S284" i="9"/>
  <c r="L285" i="9"/>
  <c r="M285" i="9" s="1"/>
  <c r="L286" i="9"/>
  <c r="M286" i="9"/>
  <c r="O286" i="9"/>
  <c r="L287" i="9"/>
  <c r="M287" i="9" s="1"/>
  <c r="N287" i="9" s="1"/>
  <c r="L288" i="9"/>
  <c r="M288" i="9" s="1"/>
  <c r="N288" i="9" s="1"/>
  <c r="P288" i="9" s="1"/>
  <c r="O288" i="9"/>
  <c r="Q288" i="9" s="1"/>
  <c r="R288" i="9" s="1"/>
  <c r="W288" i="9" s="1"/>
  <c r="S288" i="9"/>
  <c r="T288" i="9"/>
  <c r="U288" i="9"/>
  <c r="V288" i="9" s="1"/>
  <c r="L289" i="9"/>
  <c r="M289" i="9" s="1"/>
  <c r="L290" i="9"/>
  <c r="M290" i="9"/>
  <c r="L291" i="9"/>
  <c r="M291" i="9" s="1"/>
  <c r="N291" i="9"/>
  <c r="O291" i="9"/>
  <c r="L292" i="9"/>
  <c r="M292" i="9" s="1"/>
  <c r="N292" i="9" s="1"/>
  <c r="O292" i="9"/>
  <c r="Q292" i="9" s="1"/>
  <c r="P292" i="9"/>
  <c r="R292" i="9"/>
  <c r="W292" i="9" s="1"/>
  <c r="S292" i="9"/>
  <c r="T292" i="9"/>
  <c r="U292" i="9" s="1"/>
  <c r="V292" i="9" s="1"/>
  <c r="L293" i="9"/>
  <c r="M293" i="9" s="1"/>
  <c r="L294" i="9"/>
  <c r="M294" i="9"/>
  <c r="N294" i="9"/>
  <c r="S294" i="9" s="1"/>
  <c r="O294" i="9"/>
  <c r="Q294" i="9"/>
  <c r="L295" i="9"/>
  <c r="M295" i="9" s="1"/>
  <c r="N295" i="9" s="1"/>
  <c r="L296" i="9"/>
  <c r="M296" i="9" s="1"/>
  <c r="L297" i="9"/>
  <c r="M297" i="9" s="1"/>
  <c r="N297" i="9"/>
  <c r="O297" i="9"/>
  <c r="L298" i="9"/>
  <c r="M298" i="9" s="1"/>
  <c r="O298" i="9" s="1"/>
  <c r="L299" i="9"/>
  <c r="M299" i="9"/>
  <c r="L300" i="9"/>
  <c r="M300" i="9" s="1"/>
  <c r="L301" i="9"/>
  <c r="M301" i="9" s="1"/>
  <c r="L302" i="9"/>
  <c r="M302" i="9" s="1"/>
  <c r="N302" i="9" s="1"/>
  <c r="O302" i="9"/>
  <c r="L303" i="9"/>
  <c r="M303" i="9"/>
  <c r="N303" i="9" s="1"/>
  <c r="L304" i="9"/>
  <c r="M304" i="9" s="1"/>
  <c r="L305" i="9"/>
  <c r="M305" i="9" s="1"/>
  <c r="O305" i="9"/>
  <c r="L306" i="9"/>
  <c r="M306" i="9" s="1"/>
  <c r="L307" i="9"/>
  <c r="M307" i="9"/>
  <c r="N307" i="9"/>
  <c r="S307" i="9" s="1"/>
  <c r="O307" i="9"/>
  <c r="P307" i="9"/>
  <c r="T307" i="9"/>
  <c r="U307" i="9" s="1"/>
  <c r="V307" i="9" s="1"/>
  <c r="L308" i="9"/>
  <c r="M308" i="9" s="1"/>
  <c r="O308" i="9"/>
  <c r="L309" i="9"/>
  <c r="M309" i="9" s="1"/>
  <c r="L310" i="9"/>
  <c r="M310" i="9" s="1"/>
  <c r="L311" i="9"/>
  <c r="M311" i="9"/>
  <c r="L312" i="9"/>
  <c r="M312" i="9"/>
  <c r="N312" i="9" s="1"/>
  <c r="O312" i="9"/>
  <c r="P312" i="9" s="1"/>
  <c r="L313" i="9"/>
  <c r="M313" i="9"/>
  <c r="O313" i="9" s="1"/>
  <c r="L314" i="9"/>
  <c r="M314" i="9"/>
  <c r="N314" i="9"/>
  <c r="L315" i="9"/>
  <c r="M315" i="9"/>
  <c r="L316" i="9"/>
  <c r="M316" i="9" s="1"/>
  <c r="O316" i="9"/>
  <c r="L317" i="9"/>
  <c r="M317" i="9"/>
  <c r="O317" i="9" s="1"/>
  <c r="N317" i="9"/>
  <c r="Q317" i="9" s="1"/>
  <c r="T317" i="9"/>
  <c r="L318" i="9"/>
  <c r="M318" i="9"/>
  <c r="O318" i="9" s="1"/>
  <c r="L319" i="9"/>
  <c r="M319" i="9" s="1"/>
  <c r="L320" i="9"/>
  <c r="M320" i="9" s="1"/>
  <c r="N320" i="9" s="1"/>
  <c r="L321" i="9"/>
  <c r="M321" i="9" s="1"/>
  <c r="O321" i="9"/>
  <c r="L322" i="9"/>
  <c r="M322" i="9"/>
  <c r="L323" i="9"/>
  <c r="M323" i="9"/>
  <c r="N323" i="9" s="1"/>
  <c r="L324" i="9"/>
  <c r="M324" i="9"/>
  <c r="O324" i="9" s="1"/>
  <c r="T324" i="9" s="1"/>
  <c r="N324" i="9"/>
  <c r="Q324" i="9" s="1"/>
  <c r="R324" i="9" s="1"/>
  <c r="W324" i="9" s="1"/>
  <c r="P324" i="9"/>
  <c r="S324" i="9"/>
  <c r="L325" i="9"/>
  <c r="M325" i="9" s="1"/>
  <c r="N325" i="9"/>
  <c r="L326" i="9"/>
  <c r="M326" i="9"/>
  <c r="O326" i="9"/>
  <c r="L327" i="9"/>
  <c r="M327" i="9"/>
  <c r="N327" i="9" s="1"/>
  <c r="S327" i="9" s="1"/>
  <c r="O327" i="9"/>
  <c r="L328" i="9"/>
  <c r="M328" i="9" s="1"/>
  <c r="L329" i="9"/>
  <c r="M329" i="9" s="1"/>
  <c r="N329" i="9" s="1"/>
  <c r="L330" i="9"/>
  <c r="M330" i="9" s="1"/>
  <c r="L331" i="9"/>
  <c r="M331" i="9" s="1"/>
  <c r="N331" i="9" s="1"/>
  <c r="L332" i="9"/>
  <c r="M332" i="9"/>
  <c r="L333" i="9"/>
  <c r="M333" i="9"/>
  <c r="N333" i="9"/>
  <c r="L334" i="9"/>
  <c r="M334" i="9"/>
  <c r="L335" i="9"/>
  <c r="M335" i="9"/>
  <c r="N335" i="9"/>
  <c r="L336" i="9"/>
  <c r="M336" i="9" s="1"/>
  <c r="L337" i="9"/>
  <c r="M337" i="9" s="1"/>
  <c r="L338" i="9"/>
  <c r="M338" i="9"/>
  <c r="N338" i="9"/>
  <c r="L339" i="9"/>
  <c r="M339" i="9" s="1"/>
  <c r="L340" i="9"/>
  <c r="M340" i="9"/>
  <c r="N340" i="9"/>
  <c r="L341" i="9"/>
  <c r="M341" i="9" s="1"/>
  <c r="L342" i="9"/>
  <c r="M342" i="9"/>
  <c r="N342" i="9"/>
  <c r="S342" i="9" s="1"/>
  <c r="O342" i="9"/>
  <c r="Q342" i="9"/>
  <c r="L343" i="9"/>
  <c r="M343" i="9"/>
  <c r="L344" i="9"/>
  <c r="M344" i="9"/>
  <c r="N344" i="9"/>
  <c r="L345" i="9"/>
  <c r="M345" i="9"/>
  <c r="L346" i="9"/>
  <c r="M346" i="9"/>
  <c r="N346" i="9"/>
  <c r="O346" i="9"/>
  <c r="L347" i="9"/>
  <c r="M347" i="9"/>
  <c r="O347" i="9" s="1"/>
  <c r="L348" i="9"/>
  <c r="M348" i="9"/>
  <c r="N348" i="9"/>
  <c r="L349" i="9"/>
  <c r="M349" i="9" s="1"/>
  <c r="L350" i="9"/>
  <c r="M350" i="9"/>
  <c r="N350" i="9" s="1"/>
  <c r="O350" i="9"/>
  <c r="Q350" i="9"/>
  <c r="L351" i="9"/>
  <c r="M351" i="9" s="1"/>
  <c r="O351" i="9"/>
  <c r="L352" i="9"/>
  <c r="M352" i="9"/>
  <c r="N352" i="9"/>
  <c r="L353" i="9"/>
  <c r="M353" i="9"/>
  <c r="L354" i="9"/>
  <c r="M354" i="9"/>
  <c r="N354" i="9" s="1"/>
  <c r="O354" i="9"/>
  <c r="Q354" i="9"/>
  <c r="L355" i="9"/>
  <c r="M355" i="9"/>
  <c r="O355" i="9"/>
  <c r="L356" i="9"/>
  <c r="M356" i="9"/>
  <c r="N356" i="9"/>
  <c r="P356" i="9" s="1"/>
  <c r="O356" i="9"/>
  <c r="Q356" i="9" s="1"/>
  <c r="R356" i="9" s="1"/>
  <c r="W356" i="9" s="1"/>
  <c r="T356" i="9"/>
  <c r="L357" i="9"/>
  <c r="M357" i="9" s="1"/>
  <c r="L358" i="9"/>
  <c r="M358" i="9" s="1"/>
  <c r="L359" i="9"/>
  <c r="M359" i="9"/>
  <c r="N359" i="9" s="1"/>
  <c r="L360" i="9"/>
  <c r="M360" i="9" s="1"/>
  <c r="L361" i="9"/>
  <c r="M361" i="9"/>
  <c r="N361" i="9" s="1"/>
  <c r="L362" i="9"/>
  <c r="M362" i="9" s="1"/>
  <c r="L363" i="9"/>
  <c r="M363" i="9" s="1"/>
  <c r="L364" i="9"/>
  <c r="M364" i="9"/>
  <c r="N364" i="9" s="1"/>
  <c r="L365" i="9"/>
  <c r="M365" i="9" s="1"/>
  <c r="L366" i="9"/>
  <c r="M366" i="9"/>
  <c r="O366" i="9" s="1"/>
  <c r="L367" i="9"/>
  <c r="M367" i="9"/>
  <c r="N367" i="9" s="1"/>
  <c r="P367" i="9" s="1"/>
  <c r="R367" i="9" s="1"/>
  <c r="W367" i="9" s="1"/>
  <c r="O367" i="9"/>
  <c r="T367" i="9" s="1"/>
  <c r="Q367" i="9"/>
  <c r="L368" i="9"/>
  <c r="M368" i="9"/>
  <c r="O368" i="9"/>
  <c r="L369" i="9"/>
  <c r="M369" i="9"/>
  <c r="O369" i="9" s="1"/>
  <c r="L370" i="9"/>
  <c r="M370" i="9" s="1"/>
  <c r="L371" i="9"/>
  <c r="M371" i="9"/>
  <c r="N371" i="9" s="1"/>
  <c r="O371" i="9"/>
  <c r="P371" i="9" s="1"/>
  <c r="L372" i="9"/>
  <c r="M372" i="9" s="1"/>
  <c r="N372" i="9" s="1"/>
  <c r="O372" i="9"/>
  <c r="K373" i="9"/>
  <c r="L12" i="4" s="1"/>
  <c r="Y373" i="9"/>
  <c r="AM373" i="9"/>
  <c r="BA373" i="9"/>
  <c r="BO373" i="9"/>
  <c r="B9" i="4"/>
  <c r="B15" i="4" s="1"/>
  <c r="B21" i="4" s="1"/>
  <c r="B27" i="4" s="1"/>
  <c r="B33" i="4" s="1"/>
  <c r="P9" i="4"/>
  <c r="B10" i="4"/>
  <c r="B16" i="4" s="1"/>
  <c r="B22" i="4" s="1"/>
  <c r="B28" i="4" s="1"/>
  <c r="B34" i="4" s="1"/>
  <c r="B12" i="4"/>
  <c r="P15" i="4"/>
  <c r="B18" i="4"/>
  <c r="L18" i="4"/>
  <c r="P21" i="4"/>
  <c r="B24" i="4"/>
  <c r="L24" i="4"/>
  <c r="P27" i="4"/>
  <c r="B30" i="4"/>
  <c r="L30" i="4"/>
  <c r="P33" i="4"/>
  <c r="B36" i="4"/>
  <c r="L36" i="4"/>
  <c r="X41" i="4"/>
  <c r="N370" i="9" l="1"/>
  <c r="O370" i="9"/>
  <c r="P372" i="9"/>
  <c r="Q372" i="9"/>
  <c r="S372" i="9"/>
  <c r="T372" i="9"/>
  <c r="U372" i="9" s="1"/>
  <c r="V372" i="9" s="1"/>
  <c r="P364" i="9"/>
  <c r="N369" i="9"/>
  <c r="R354" i="9"/>
  <c r="W354" i="9" s="1"/>
  <c r="S329" i="9"/>
  <c r="T346" i="9"/>
  <c r="Q346" i="9"/>
  <c r="N245" i="9"/>
  <c r="O245" i="9"/>
  <c r="N365" i="9"/>
  <c r="O365" i="9"/>
  <c r="S354" i="9"/>
  <c r="P354" i="9"/>
  <c r="N351" i="9"/>
  <c r="N334" i="9"/>
  <c r="O334" i="9"/>
  <c r="N362" i="9"/>
  <c r="O362" i="9"/>
  <c r="N358" i="9"/>
  <c r="O358" i="9"/>
  <c r="S346" i="9"/>
  <c r="P346" i="9"/>
  <c r="T371" i="9"/>
  <c r="U371" i="9" s="1"/>
  <c r="V371" i="9" s="1"/>
  <c r="S367" i="9"/>
  <c r="U367" i="9" s="1"/>
  <c r="V367" i="9" s="1"/>
  <c r="O349" i="9"/>
  <c r="N349" i="9"/>
  <c r="P338" i="9"/>
  <c r="S338" i="9"/>
  <c r="O338" i="9"/>
  <c r="Q371" i="9"/>
  <c r="R371" i="9" s="1"/>
  <c r="W371" i="9" s="1"/>
  <c r="N366" i="9"/>
  <c r="N363" i="9"/>
  <c r="O363" i="9"/>
  <c r="U356" i="9"/>
  <c r="V356" i="9" s="1"/>
  <c r="O341" i="9"/>
  <c r="N341" i="9"/>
  <c r="R350" i="9"/>
  <c r="W350" i="9" s="1"/>
  <c r="Q302" i="9"/>
  <c r="R302" i="9" s="1"/>
  <c r="W302" i="9" s="1"/>
  <c r="T302" i="9"/>
  <c r="S371" i="9"/>
  <c r="N337" i="9"/>
  <c r="O337" i="9"/>
  <c r="N368" i="9"/>
  <c r="S350" i="9"/>
  <c r="P350" i="9"/>
  <c r="O345" i="9"/>
  <c r="N345" i="9"/>
  <c r="N360" i="9"/>
  <c r="O360" i="9"/>
  <c r="O353" i="9"/>
  <c r="N353" i="9"/>
  <c r="P348" i="9"/>
  <c r="O336" i="9"/>
  <c r="N336" i="9"/>
  <c r="P331" i="9"/>
  <c r="S331" i="9"/>
  <c r="N357" i="9"/>
  <c r="O357" i="9"/>
  <c r="N339" i="9"/>
  <c r="O339" i="9"/>
  <c r="S335" i="9"/>
  <c r="O364" i="9"/>
  <c r="P342" i="9"/>
  <c r="R342" i="9" s="1"/>
  <c r="W342" i="9" s="1"/>
  <c r="O335" i="9"/>
  <c r="O331" i="9"/>
  <c r="O329" i="9"/>
  <c r="P327" i="9"/>
  <c r="P302" i="9"/>
  <c r="S302" i="9"/>
  <c r="N285" i="9"/>
  <c r="O285" i="9"/>
  <c r="T342" i="9"/>
  <c r="U342" i="9" s="1"/>
  <c r="V342" i="9" s="1"/>
  <c r="S340" i="9"/>
  <c r="Q327" i="9"/>
  <c r="T327" i="9"/>
  <c r="U327" i="9" s="1"/>
  <c r="V327" i="9" s="1"/>
  <c r="N311" i="9"/>
  <c r="O311" i="9"/>
  <c r="O352" i="9"/>
  <c r="O325" i="9"/>
  <c r="O319" i="9"/>
  <c r="N319" i="9"/>
  <c r="O314" i="9"/>
  <c r="N310" i="9"/>
  <c r="O310" i="9"/>
  <c r="O332" i="9"/>
  <c r="N332" i="9"/>
  <c r="P323" i="9"/>
  <c r="S323" i="9"/>
  <c r="Q321" i="9"/>
  <c r="N309" i="9"/>
  <c r="O309" i="9"/>
  <c r="T354" i="9"/>
  <c r="U354" i="9" s="1"/>
  <c r="V354" i="9" s="1"/>
  <c r="T350" i="9"/>
  <c r="U350" i="9" s="1"/>
  <c r="V350" i="9" s="1"/>
  <c r="N347" i="9"/>
  <c r="N343" i="9"/>
  <c r="O343" i="9"/>
  <c r="S356" i="9"/>
  <c r="S348" i="9"/>
  <c r="O361" i="9"/>
  <c r="S333" i="9"/>
  <c r="P333" i="9"/>
  <c r="N330" i="9"/>
  <c r="O330" i="9"/>
  <c r="O328" i="9"/>
  <c r="N328" i="9"/>
  <c r="O359" i="9"/>
  <c r="P359" i="9" s="1"/>
  <c r="O333" i="9"/>
  <c r="Q326" i="9"/>
  <c r="N355" i="9"/>
  <c r="Q355" i="9" s="1"/>
  <c r="U324" i="9"/>
  <c r="V324" i="9" s="1"/>
  <c r="S320" i="9"/>
  <c r="N296" i="9"/>
  <c r="O296" i="9"/>
  <c r="O348" i="9"/>
  <c r="O344" i="9"/>
  <c r="O340" i="9"/>
  <c r="N305" i="9"/>
  <c r="N318" i="9"/>
  <c r="N298" i="9"/>
  <c r="N276" i="9"/>
  <c r="O276" i="9"/>
  <c r="N300" i="9"/>
  <c r="O300" i="9"/>
  <c r="O293" i="9"/>
  <c r="N293" i="9"/>
  <c r="S291" i="9"/>
  <c r="P291" i="9"/>
  <c r="Q291" i="9"/>
  <c r="T321" i="9"/>
  <c r="S295" i="9"/>
  <c r="P295" i="9"/>
  <c r="Q313" i="9"/>
  <c r="P303" i="9"/>
  <c r="S303" i="9"/>
  <c r="O323" i="9"/>
  <c r="O322" i="9"/>
  <c r="O315" i="9"/>
  <c r="N315" i="9"/>
  <c r="N306" i="9"/>
  <c r="O306" i="9"/>
  <c r="N322" i="9"/>
  <c r="Q297" i="9"/>
  <c r="R297" i="9" s="1"/>
  <c r="W297" i="9" s="1"/>
  <c r="T297" i="9"/>
  <c r="U297" i="9" s="1"/>
  <c r="V297" i="9" s="1"/>
  <c r="N290" i="9"/>
  <c r="O290" i="9"/>
  <c r="P287" i="9"/>
  <c r="S297" i="9"/>
  <c r="P297" i="9"/>
  <c r="N326" i="9"/>
  <c r="N321" i="9"/>
  <c r="O320" i="9"/>
  <c r="P317" i="9"/>
  <c r="R317" i="9" s="1"/>
  <c r="W317" i="9" s="1"/>
  <c r="S317" i="9"/>
  <c r="U317" i="9" s="1"/>
  <c r="V317" i="9" s="1"/>
  <c r="Q316" i="9"/>
  <c r="Q312" i="9"/>
  <c r="R312" i="9" s="1"/>
  <c r="W312" i="9" s="1"/>
  <c r="S312" i="9"/>
  <c r="T312" i="9"/>
  <c r="U312" i="9" s="1"/>
  <c r="V312" i="9" s="1"/>
  <c r="Q308" i="9"/>
  <c r="N299" i="9"/>
  <c r="O299" i="9"/>
  <c r="N230" i="9"/>
  <c r="O230" i="9"/>
  <c r="N316" i="9"/>
  <c r="N308" i="9"/>
  <c r="T308" i="9" s="1"/>
  <c r="N304" i="9"/>
  <c r="O304" i="9"/>
  <c r="Q286" i="9"/>
  <c r="T286" i="9"/>
  <c r="N301" i="9"/>
  <c r="O301" i="9"/>
  <c r="P294" i="9"/>
  <c r="R294" i="9" s="1"/>
  <c r="W294" i="9" s="1"/>
  <c r="N286" i="9"/>
  <c r="T294" i="9"/>
  <c r="U294" i="9" s="1"/>
  <c r="V294" i="9" s="1"/>
  <c r="N270" i="9"/>
  <c r="O270" i="9"/>
  <c r="N262" i="9"/>
  <c r="O262" i="9"/>
  <c r="N266" i="9"/>
  <c r="O266" i="9"/>
  <c r="O283" i="9"/>
  <c r="S283" i="9" s="1"/>
  <c r="O261" i="9"/>
  <c r="N261" i="9"/>
  <c r="Q307" i="9"/>
  <c r="R307" i="9" s="1"/>
  <c r="W307" i="9" s="1"/>
  <c r="Q272" i="9"/>
  <c r="S272" i="9"/>
  <c r="P272" i="9"/>
  <c r="N280" i="9"/>
  <c r="O280" i="9"/>
  <c r="N256" i="9"/>
  <c r="O256" i="9"/>
  <c r="O303" i="9"/>
  <c r="O295" i="9"/>
  <c r="O260" i="9"/>
  <c r="N260" i="9"/>
  <c r="N313" i="9"/>
  <c r="N289" i="9"/>
  <c r="O289" i="9"/>
  <c r="S287" i="9"/>
  <c r="T254" i="9"/>
  <c r="Q254" i="9"/>
  <c r="T291" i="9"/>
  <c r="U291" i="9" s="1"/>
  <c r="V291" i="9" s="1"/>
  <c r="N254" i="9"/>
  <c r="R274" i="9"/>
  <c r="W274" i="9" s="1"/>
  <c r="Q278" i="9"/>
  <c r="R278" i="9" s="1"/>
  <c r="W278" i="9" s="1"/>
  <c r="T278" i="9"/>
  <c r="T258" i="9"/>
  <c r="S278" i="9"/>
  <c r="S274" i="9"/>
  <c r="U274" i="9" s="1"/>
  <c r="V274" i="9" s="1"/>
  <c r="O248" i="9"/>
  <c r="N248" i="9"/>
  <c r="N228" i="9"/>
  <c r="O228" i="9"/>
  <c r="N257" i="9"/>
  <c r="O257" i="9"/>
  <c r="O287" i="9"/>
  <c r="N282" i="9"/>
  <c r="Q244" i="9"/>
  <c r="N253" i="9"/>
  <c r="O253" i="9"/>
  <c r="T272" i="9"/>
  <c r="U272" i="9" s="1"/>
  <c r="V272" i="9" s="1"/>
  <c r="P240" i="9"/>
  <c r="S240" i="9"/>
  <c r="P236" i="9"/>
  <c r="N151" i="9"/>
  <c r="O151" i="9"/>
  <c r="O240" i="9"/>
  <c r="O269" i="9"/>
  <c r="S269" i="9" s="1"/>
  <c r="T249" i="9"/>
  <c r="Q249" i="9"/>
  <c r="T284" i="9"/>
  <c r="U284" i="9" s="1"/>
  <c r="V284" i="9" s="1"/>
  <c r="O217" i="9"/>
  <c r="N217" i="9"/>
  <c r="N249" i="9"/>
  <c r="N8" i="9"/>
  <c r="O8" i="9"/>
  <c r="N258" i="9"/>
  <c r="N250" i="9"/>
  <c r="N238" i="9"/>
  <c r="O238" i="9"/>
  <c r="Q234" i="9"/>
  <c r="T234" i="9"/>
  <c r="N209" i="9"/>
  <c r="O209" i="9"/>
  <c r="N234" i="9"/>
  <c r="O236" i="9"/>
  <c r="N126" i="9"/>
  <c r="O126" i="9"/>
  <c r="N242" i="9"/>
  <c r="O242" i="9"/>
  <c r="N244" i="9"/>
  <c r="T218" i="9"/>
  <c r="Q218" i="9"/>
  <c r="N213" i="9"/>
  <c r="O213" i="9"/>
  <c r="N160" i="9"/>
  <c r="O160" i="9"/>
  <c r="N192" i="9"/>
  <c r="O192" i="9"/>
  <c r="N197" i="9"/>
  <c r="O197" i="9"/>
  <c r="K4" i="9"/>
  <c r="L9" i="9"/>
  <c r="M9" i="9" s="1"/>
  <c r="L11" i="9"/>
  <c r="M11" i="9" s="1"/>
  <c r="L12" i="9"/>
  <c r="M12" i="9" s="1"/>
  <c r="L14" i="9"/>
  <c r="M14" i="9" s="1"/>
  <c r="L16" i="9"/>
  <c r="M16" i="9" s="1"/>
  <c r="L18" i="9"/>
  <c r="M18" i="9" s="1"/>
  <c r="L20" i="9"/>
  <c r="M20" i="9" s="1"/>
  <c r="L22" i="9"/>
  <c r="M22" i="9" s="1"/>
  <c r="L24" i="9"/>
  <c r="M24" i="9" s="1"/>
  <c r="L26" i="9"/>
  <c r="M26" i="9" s="1"/>
  <c r="L29" i="9"/>
  <c r="M29" i="9" s="1"/>
  <c r="L31" i="9"/>
  <c r="M31" i="9" s="1"/>
  <c r="L15" i="9"/>
  <c r="M15" i="9" s="1"/>
  <c r="L35" i="9"/>
  <c r="M35" i="9" s="1"/>
  <c r="L39" i="9"/>
  <c r="M39" i="9" s="1"/>
  <c r="L27" i="9"/>
  <c r="M27" i="9" s="1"/>
  <c r="L19" i="9"/>
  <c r="M19" i="9" s="1"/>
  <c r="L45" i="9"/>
  <c r="M45" i="9" s="1"/>
  <c r="L49" i="9"/>
  <c r="M49" i="9" s="1"/>
  <c r="L53" i="9"/>
  <c r="M53" i="9" s="1"/>
  <c r="L57" i="9"/>
  <c r="M57" i="9" s="1"/>
  <c r="L61" i="9"/>
  <c r="M61" i="9" s="1"/>
  <c r="L65" i="9"/>
  <c r="M65" i="9" s="1"/>
  <c r="L32" i="9"/>
  <c r="M32" i="9" s="1"/>
  <c r="L33" i="9"/>
  <c r="M33" i="9" s="1"/>
  <c r="L34" i="9"/>
  <c r="M34" i="9" s="1"/>
  <c r="L41" i="9"/>
  <c r="M41" i="9" s="1"/>
  <c r="L28" i="9"/>
  <c r="M28" i="9" s="1"/>
  <c r="L10" i="9"/>
  <c r="M10" i="9" s="1"/>
  <c r="L25" i="9"/>
  <c r="M25" i="9" s="1"/>
  <c r="L23" i="9"/>
  <c r="M23" i="9" s="1"/>
  <c r="L13" i="9"/>
  <c r="M13" i="9" s="1"/>
  <c r="L47" i="9"/>
  <c r="M47" i="9" s="1"/>
  <c r="L54" i="9"/>
  <c r="M54" i="9" s="1"/>
  <c r="L67" i="9"/>
  <c r="M67" i="9" s="1"/>
  <c r="L30" i="9"/>
  <c r="M30" i="9" s="1"/>
  <c r="L40" i="9"/>
  <c r="M40" i="9" s="1"/>
  <c r="L52" i="9"/>
  <c r="M52" i="9" s="1"/>
  <c r="L60" i="9"/>
  <c r="M60" i="9" s="1"/>
  <c r="L69" i="9"/>
  <c r="M69" i="9" s="1"/>
  <c r="L73" i="9"/>
  <c r="M73" i="9" s="1"/>
  <c r="L77" i="9"/>
  <c r="M77" i="9" s="1"/>
  <c r="L81" i="9"/>
  <c r="M81" i="9" s="1"/>
  <c r="L85" i="9"/>
  <c r="M85" i="9" s="1"/>
  <c r="L44" i="9"/>
  <c r="M44" i="9" s="1"/>
  <c r="L55" i="9"/>
  <c r="M55" i="9" s="1"/>
  <c r="L63" i="9"/>
  <c r="M63" i="9" s="1"/>
  <c r="L21" i="9"/>
  <c r="M21" i="9" s="1"/>
  <c r="L50" i="9"/>
  <c r="M50" i="9" s="1"/>
  <c r="L62" i="9"/>
  <c r="M62" i="9" s="1"/>
  <c r="L36" i="9"/>
  <c r="M36" i="9" s="1"/>
  <c r="L97" i="9"/>
  <c r="M97" i="9" s="1"/>
  <c r="L101" i="9"/>
  <c r="M101" i="9" s="1"/>
  <c r="L105" i="9"/>
  <c r="M105" i="9" s="1"/>
  <c r="L109" i="9"/>
  <c r="M109" i="9" s="1"/>
  <c r="L113" i="9"/>
  <c r="M113" i="9" s="1"/>
  <c r="L117" i="9"/>
  <c r="M117" i="9" s="1"/>
  <c r="L121" i="9"/>
  <c r="M121" i="9" s="1"/>
  <c r="L125" i="9"/>
  <c r="M125" i="9" s="1"/>
  <c r="L129" i="9"/>
  <c r="M129" i="9" s="1"/>
  <c r="L86" i="9"/>
  <c r="M86" i="9" s="1"/>
  <c r="L46" i="9"/>
  <c r="M46" i="9" s="1"/>
  <c r="L64" i="9"/>
  <c r="M64" i="9" s="1"/>
  <c r="L48" i="9"/>
  <c r="M48" i="9" s="1"/>
  <c r="L90" i="9"/>
  <c r="M90" i="9" s="1"/>
  <c r="L71" i="9"/>
  <c r="M71" i="9" s="1"/>
  <c r="L78" i="9"/>
  <c r="M78" i="9" s="1"/>
  <c r="L102" i="9"/>
  <c r="M102" i="9" s="1"/>
  <c r="L127" i="9"/>
  <c r="M127" i="9" s="1"/>
  <c r="L70" i="9"/>
  <c r="M70" i="9" s="1"/>
  <c r="L68" i="9"/>
  <c r="M68" i="9" s="1"/>
  <c r="L96" i="9"/>
  <c r="M96" i="9" s="1"/>
  <c r="L43" i="9"/>
  <c r="M43" i="9" s="1"/>
  <c r="L74" i="9"/>
  <c r="M74" i="9" s="1"/>
  <c r="L75" i="9"/>
  <c r="M75" i="9" s="1"/>
  <c r="L42" i="9"/>
  <c r="M42" i="9" s="1"/>
  <c r="L76" i="9"/>
  <c r="M76" i="9" s="1"/>
  <c r="L72" i="9"/>
  <c r="M72" i="9" s="1"/>
  <c r="L132" i="9"/>
  <c r="M132" i="9" s="1"/>
  <c r="L134" i="9"/>
  <c r="M134" i="9" s="1"/>
  <c r="L145" i="9"/>
  <c r="M145" i="9" s="1"/>
  <c r="L149" i="9"/>
  <c r="M149" i="9" s="1"/>
  <c r="L153" i="9"/>
  <c r="M153" i="9" s="1"/>
  <c r="L157" i="9"/>
  <c r="M157" i="9" s="1"/>
  <c r="L59" i="9"/>
  <c r="M59" i="9" s="1"/>
  <c r="L80" i="9"/>
  <c r="M80" i="9" s="1"/>
  <c r="L88" i="9"/>
  <c r="M88" i="9" s="1"/>
  <c r="L115" i="9"/>
  <c r="M115" i="9" s="1"/>
  <c r="L128" i="9"/>
  <c r="M128" i="9" s="1"/>
  <c r="L100" i="9"/>
  <c r="M100" i="9" s="1"/>
  <c r="L141" i="9"/>
  <c r="M141" i="9" s="1"/>
  <c r="L51" i="9"/>
  <c r="M51" i="9" s="1"/>
  <c r="L87" i="9"/>
  <c r="M87" i="9" s="1"/>
  <c r="L94" i="9"/>
  <c r="M94" i="9" s="1"/>
  <c r="L116" i="9"/>
  <c r="M116" i="9" s="1"/>
  <c r="L82" i="9"/>
  <c r="M82" i="9" s="1"/>
  <c r="L92" i="9"/>
  <c r="M92" i="9" s="1"/>
  <c r="L104" i="9"/>
  <c r="M104" i="9" s="1"/>
  <c r="L118" i="9"/>
  <c r="M118" i="9" s="1"/>
  <c r="L89" i="9"/>
  <c r="M89" i="9" s="1"/>
  <c r="L66" i="9"/>
  <c r="M66" i="9" s="1"/>
  <c r="L38" i="9"/>
  <c r="M38" i="9" s="1"/>
  <c r="L131" i="9"/>
  <c r="M131" i="9" s="1"/>
  <c r="L133" i="9"/>
  <c r="M133" i="9" s="1"/>
  <c r="L159" i="9"/>
  <c r="M159" i="9" s="1"/>
  <c r="L79" i="9"/>
  <c r="M79" i="9" s="1"/>
  <c r="L84" i="9"/>
  <c r="M84" i="9" s="1"/>
  <c r="L108" i="9"/>
  <c r="M108" i="9" s="1"/>
  <c r="L58" i="9"/>
  <c r="M58" i="9" s="1"/>
  <c r="L107" i="9"/>
  <c r="M107" i="9" s="1"/>
  <c r="L135" i="9"/>
  <c r="M135" i="9" s="1"/>
  <c r="L17" i="9"/>
  <c r="M17" i="9" s="1"/>
  <c r="L83" i="9"/>
  <c r="M83" i="9" s="1"/>
  <c r="L95" i="9"/>
  <c r="M95" i="9" s="1"/>
  <c r="L98" i="9"/>
  <c r="M98" i="9" s="1"/>
  <c r="L106" i="9"/>
  <c r="M106" i="9" s="1"/>
  <c r="L136" i="9"/>
  <c r="M136" i="9" s="1"/>
  <c r="L130" i="9"/>
  <c r="M130" i="9" s="1"/>
  <c r="L144" i="9"/>
  <c r="M144" i="9" s="1"/>
  <c r="L137" i="9"/>
  <c r="M137" i="9" s="1"/>
  <c r="L91" i="9"/>
  <c r="M91" i="9" s="1"/>
  <c r="L99" i="9"/>
  <c r="M99" i="9" s="1"/>
  <c r="L142" i="9"/>
  <c r="M142" i="9" s="1"/>
  <c r="L156" i="9"/>
  <c r="M156" i="9" s="1"/>
  <c r="L165" i="9"/>
  <c r="M165" i="9" s="1"/>
  <c r="L171" i="9"/>
  <c r="M171" i="9" s="1"/>
  <c r="L175" i="9"/>
  <c r="M175" i="9" s="1"/>
  <c r="L179" i="9"/>
  <c r="M179" i="9" s="1"/>
  <c r="L183" i="9"/>
  <c r="M183" i="9" s="1"/>
  <c r="L187" i="9"/>
  <c r="M187" i="9" s="1"/>
  <c r="L191" i="9"/>
  <c r="M191" i="9" s="1"/>
  <c r="L195" i="9"/>
  <c r="M195" i="9" s="1"/>
  <c r="L199" i="9"/>
  <c r="M199" i="9" s="1"/>
  <c r="L203" i="9"/>
  <c r="M203" i="9" s="1"/>
  <c r="L207" i="9"/>
  <c r="M207" i="9" s="1"/>
  <c r="L37" i="9"/>
  <c r="M37" i="9" s="1"/>
  <c r="L112" i="9"/>
  <c r="M112" i="9" s="1"/>
  <c r="L103" i="9"/>
  <c r="M103" i="9" s="1"/>
  <c r="L148" i="9"/>
  <c r="M148" i="9" s="1"/>
  <c r="L163" i="9"/>
  <c r="M163" i="9" s="1"/>
  <c r="L56" i="9"/>
  <c r="M56" i="9" s="1"/>
  <c r="L123" i="9"/>
  <c r="M123" i="9" s="1"/>
  <c r="L169" i="9"/>
  <c r="M169" i="9" s="1"/>
  <c r="L180" i="9"/>
  <c r="M180" i="9" s="1"/>
  <c r="L206" i="9"/>
  <c r="M206" i="9" s="1"/>
  <c r="L119" i="9"/>
  <c r="M119" i="9" s="1"/>
  <c r="L120" i="9"/>
  <c r="M120" i="9" s="1"/>
  <c r="L182" i="9"/>
  <c r="M182" i="9" s="1"/>
  <c r="L201" i="9"/>
  <c r="M201" i="9" s="1"/>
  <c r="L111" i="9"/>
  <c r="M111" i="9" s="1"/>
  <c r="L194" i="9"/>
  <c r="M194" i="9" s="1"/>
  <c r="L215" i="9"/>
  <c r="M215" i="9" s="1"/>
  <c r="L219" i="9"/>
  <c r="M219" i="9" s="1"/>
  <c r="L223" i="9"/>
  <c r="M223" i="9" s="1"/>
  <c r="L227" i="9"/>
  <c r="M227" i="9" s="1"/>
  <c r="L231" i="9"/>
  <c r="M231" i="9" s="1"/>
  <c r="L235" i="9"/>
  <c r="M235" i="9" s="1"/>
  <c r="L146" i="9"/>
  <c r="M146" i="9" s="1"/>
  <c r="L158" i="9"/>
  <c r="M158" i="9" s="1"/>
  <c r="L114" i="9"/>
  <c r="M114" i="9" s="1"/>
  <c r="L166" i="9"/>
  <c r="M166" i="9" s="1"/>
  <c r="L176" i="9"/>
  <c r="M176" i="9" s="1"/>
  <c r="L181" i="9"/>
  <c r="M181" i="9" s="1"/>
  <c r="L110" i="9"/>
  <c r="M110" i="9" s="1"/>
  <c r="L170" i="9"/>
  <c r="M170" i="9" s="1"/>
  <c r="L210" i="9"/>
  <c r="M210" i="9" s="1"/>
  <c r="L212" i="9"/>
  <c r="M212" i="9" s="1"/>
  <c r="L147" i="9"/>
  <c r="M147" i="9" s="1"/>
  <c r="L178" i="9"/>
  <c r="M178" i="9" s="1"/>
  <c r="L196" i="9"/>
  <c r="M196" i="9" s="1"/>
  <c r="L222" i="9"/>
  <c r="M222" i="9" s="1"/>
  <c r="L155" i="9"/>
  <c r="M155" i="9" s="1"/>
  <c r="L172" i="9"/>
  <c r="M172" i="9" s="1"/>
  <c r="L185" i="9"/>
  <c r="M185" i="9" s="1"/>
  <c r="L224" i="9"/>
  <c r="M224" i="9" s="1"/>
  <c r="L140" i="9"/>
  <c r="M140" i="9" s="1"/>
  <c r="L193" i="9"/>
  <c r="M193" i="9" s="1"/>
  <c r="L211" i="9"/>
  <c r="M211" i="9" s="1"/>
  <c r="L239" i="9"/>
  <c r="M239" i="9" s="1"/>
  <c r="L243" i="9"/>
  <c r="M243" i="9" s="1"/>
  <c r="L247" i="9"/>
  <c r="M247" i="9" s="1"/>
  <c r="L251" i="9"/>
  <c r="M251" i="9" s="1"/>
  <c r="L255" i="9"/>
  <c r="M255" i="9" s="1"/>
  <c r="L259" i="9"/>
  <c r="M259" i="9" s="1"/>
  <c r="L263" i="9"/>
  <c r="M263" i="9" s="1"/>
  <c r="L267" i="9"/>
  <c r="M267" i="9" s="1"/>
  <c r="L139" i="9"/>
  <c r="M139" i="9" s="1"/>
  <c r="L162" i="9"/>
  <c r="M162" i="9" s="1"/>
  <c r="L184" i="9"/>
  <c r="M184" i="9" s="1"/>
  <c r="L190" i="9"/>
  <c r="M190" i="9" s="1"/>
  <c r="L208" i="9"/>
  <c r="M208" i="9" s="1"/>
  <c r="L221" i="9"/>
  <c r="M221" i="9" s="1"/>
  <c r="L93" i="9"/>
  <c r="M93" i="9" s="1"/>
  <c r="L167" i="9"/>
  <c r="M167" i="9" s="1"/>
  <c r="L202" i="9"/>
  <c r="M202" i="9" s="1"/>
  <c r="L204" i="9"/>
  <c r="M204" i="9" s="1"/>
  <c r="L225" i="9"/>
  <c r="M225" i="9" s="1"/>
  <c r="L232" i="9"/>
  <c r="M232" i="9" s="1"/>
  <c r="L173" i="9"/>
  <c r="M173" i="9" s="1"/>
  <c r="L174" i="9"/>
  <c r="M174" i="9" s="1"/>
  <c r="L124" i="9"/>
  <c r="M124" i="9" s="1"/>
  <c r="L138" i="9"/>
  <c r="M138" i="9" s="1"/>
  <c r="L150" i="9"/>
  <c r="M150" i="9" s="1"/>
  <c r="L264" i="9"/>
  <c r="M264" i="9" s="1"/>
  <c r="L168" i="9"/>
  <c r="M168" i="9" s="1"/>
  <c r="L216" i="9"/>
  <c r="M216" i="9" s="1"/>
  <c r="L233" i="9"/>
  <c r="M233" i="9" s="1"/>
  <c r="L164" i="9"/>
  <c r="M164" i="9" s="1"/>
  <c r="L186" i="9"/>
  <c r="M186" i="9" s="1"/>
  <c r="L198" i="9"/>
  <c r="M198" i="9" s="1"/>
  <c r="L237" i="9"/>
  <c r="M237" i="9" s="1"/>
  <c r="L241" i="9"/>
  <c r="M241" i="9" s="1"/>
  <c r="L252" i="9"/>
  <c r="M252" i="9" s="1"/>
  <c r="L268" i="9"/>
  <c r="M268" i="9" s="1"/>
  <c r="L271" i="9"/>
  <c r="M271" i="9" s="1"/>
  <c r="L273" i="9"/>
  <c r="M273" i="9" s="1"/>
  <c r="L122" i="9"/>
  <c r="M122" i="9" s="1"/>
  <c r="L200" i="9"/>
  <c r="M200" i="9" s="1"/>
  <c r="L246" i="9"/>
  <c r="M246" i="9" s="1"/>
  <c r="L275" i="9"/>
  <c r="M275" i="9" s="1"/>
  <c r="L277" i="9"/>
  <c r="M277" i="9" s="1"/>
  <c r="L152" i="9"/>
  <c r="M152" i="9" s="1"/>
  <c r="L229" i="9"/>
  <c r="M229" i="9" s="1"/>
  <c r="L265" i="9"/>
  <c r="M265" i="9" s="1"/>
  <c r="L279" i="9"/>
  <c r="M279" i="9" s="1"/>
  <c r="L281" i="9"/>
  <c r="M281" i="9" s="1"/>
  <c r="N177" i="9"/>
  <c r="O177" i="9"/>
  <c r="N218" i="9"/>
  <c r="N214" i="9"/>
  <c r="O214" i="9"/>
  <c r="L154" i="9"/>
  <c r="M154" i="9" s="1"/>
  <c r="N205" i="9"/>
  <c r="O205" i="9"/>
  <c r="O188" i="9"/>
  <c r="L161" i="9"/>
  <c r="M161" i="9" s="1"/>
  <c r="N226" i="9"/>
  <c r="O226" i="9"/>
  <c r="N220" i="9"/>
  <c r="O220" i="9"/>
  <c r="N189" i="9"/>
  <c r="O189" i="9"/>
  <c r="L143" i="9"/>
  <c r="M143" i="9" s="1"/>
  <c r="Y3" i="9"/>
  <c r="O252" i="9" l="1"/>
  <c r="N252" i="9"/>
  <c r="O101" i="9"/>
  <c r="N101" i="9"/>
  <c r="P256" i="9"/>
  <c r="S256" i="9"/>
  <c r="Q345" i="9"/>
  <c r="T345" i="9"/>
  <c r="P334" i="9"/>
  <c r="S334" i="9"/>
  <c r="AC161" i="9"/>
  <c r="N161" i="9"/>
  <c r="O161" i="9"/>
  <c r="S177" i="9"/>
  <c r="P177" i="9"/>
  <c r="O237" i="9"/>
  <c r="N237" i="9"/>
  <c r="N202" i="9"/>
  <c r="O202" i="9"/>
  <c r="O239" i="9"/>
  <c r="N239" i="9"/>
  <c r="N181" i="9"/>
  <c r="O181" i="9"/>
  <c r="N120" i="9"/>
  <c r="O120" i="9"/>
  <c r="N191" i="9"/>
  <c r="O191" i="9"/>
  <c r="N98" i="9"/>
  <c r="O98" i="9"/>
  <c r="O118" i="9"/>
  <c r="N118" i="9"/>
  <c r="N153" i="9"/>
  <c r="O153" i="9"/>
  <c r="AC78" i="9"/>
  <c r="O78" i="9"/>
  <c r="N78" i="9"/>
  <c r="O36" i="9"/>
  <c r="N36" i="9"/>
  <c r="O67" i="9"/>
  <c r="N67" i="9"/>
  <c r="O49" i="9"/>
  <c r="N49" i="9"/>
  <c r="N12" i="9"/>
  <c r="O12" i="9"/>
  <c r="T238" i="9"/>
  <c r="Q238" i="9"/>
  <c r="Q228" i="9"/>
  <c r="T228" i="9"/>
  <c r="Q280" i="9"/>
  <c r="T280" i="9"/>
  <c r="Q262" i="9"/>
  <c r="R262" i="9" s="1"/>
  <c r="W262" i="9" s="1"/>
  <c r="T262" i="9"/>
  <c r="U262" i="9" s="1"/>
  <c r="V262" i="9" s="1"/>
  <c r="Q304" i="9"/>
  <c r="R304" i="9" s="1"/>
  <c r="W304" i="9" s="1"/>
  <c r="T304" i="9"/>
  <c r="U304" i="9" s="1"/>
  <c r="V304" i="9" s="1"/>
  <c r="Q290" i="9"/>
  <c r="R290" i="9" s="1"/>
  <c r="W290" i="9" s="1"/>
  <c r="T290" i="9"/>
  <c r="U290" i="9" s="1"/>
  <c r="V290" i="9" s="1"/>
  <c r="S276" i="9"/>
  <c r="P276" i="9"/>
  <c r="Q330" i="9"/>
  <c r="R330" i="9" s="1"/>
  <c r="W330" i="9" s="1"/>
  <c r="T330" i="9"/>
  <c r="U330" i="9" s="1"/>
  <c r="V330" i="9" s="1"/>
  <c r="Q314" i="9"/>
  <c r="T314" i="9"/>
  <c r="Q331" i="9"/>
  <c r="R331" i="9" s="1"/>
  <c r="W331" i="9" s="1"/>
  <c r="T331" i="9"/>
  <c r="U331" i="9" s="1"/>
  <c r="V331" i="9" s="1"/>
  <c r="P336" i="9"/>
  <c r="S336" i="9"/>
  <c r="Q341" i="9"/>
  <c r="T341" i="9"/>
  <c r="P349" i="9"/>
  <c r="S349" i="9"/>
  <c r="S369" i="9"/>
  <c r="P369" i="9"/>
  <c r="O225" i="9"/>
  <c r="N225" i="9"/>
  <c r="P217" i="9"/>
  <c r="S217" i="9"/>
  <c r="N204" i="9"/>
  <c r="O204" i="9"/>
  <c r="N281" i="9"/>
  <c r="O281" i="9"/>
  <c r="O62" i="9"/>
  <c r="N62" i="9"/>
  <c r="N11" i="9"/>
  <c r="O11" i="9"/>
  <c r="P244" i="9"/>
  <c r="S244" i="9"/>
  <c r="T244" i="9"/>
  <c r="U244" i="9" s="1"/>
  <c r="V244" i="9" s="1"/>
  <c r="P228" i="9"/>
  <c r="S228" i="9"/>
  <c r="P280" i="9"/>
  <c r="S280" i="9"/>
  <c r="P290" i="9"/>
  <c r="S290" i="9"/>
  <c r="S298" i="9"/>
  <c r="P298" i="9"/>
  <c r="P330" i="9"/>
  <c r="S330" i="9"/>
  <c r="P319" i="9"/>
  <c r="S319" i="9"/>
  <c r="Q335" i="9"/>
  <c r="R335" i="9" s="1"/>
  <c r="W335" i="9" s="1"/>
  <c r="T335" i="9"/>
  <c r="U335" i="9" s="1"/>
  <c r="V335" i="9" s="1"/>
  <c r="P368" i="9"/>
  <c r="S368" i="9"/>
  <c r="T177" i="9"/>
  <c r="Q177" i="9"/>
  <c r="R177" i="9" s="1"/>
  <c r="W177" i="9" s="1"/>
  <c r="N157" i="9"/>
  <c r="O157" i="9"/>
  <c r="Q328" i="9"/>
  <c r="T328" i="9"/>
  <c r="Q188" i="9"/>
  <c r="T188" i="9"/>
  <c r="N186" i="9"/>
  <c r="O186" i="9"/>
  <c r="N83" i="9"/>
  <c r="O83" i="9"/>
  <c r="O90" i="9"/>
  <c r="N90" i="9"/>
  <c r="N50" i="9"/>
  <c r="O50" i="9"/>
  <c r="N19" i="9"/>
  <c r="O19" i="9"/>
  <c r="N9" i="9"/>
  <c r="O9" i="9"/>
  <c r="Q242" i="9"/>
  <c r="R242" i="9" s="1"/>
  <c r="W242" i="9" s="1"/>
  <c r="T242" i="9"/>
  <c r="S238" i="9"/>
  <c r="P238" i="9"/>
  <c r="P262" i="9"/>
  <c r="S262" i="9"/>
  <c r="P304" i="9"/>
  <c r="S304" i="9"/>
  <c r="Q336" i="9"/>
  <c r="R336" i="9" s="1"/>
  <c r="W336" i="9" s="1"/>
  <c r="T336" i="9"/>
  <c r="U336" i="9" s="1"/>
  <c r="V336" i="9" s="1"/>
  <c r="Q349" i="9"/>
  <c r="R349" i="9" s="1"/>
  <c r="W349" i="9" s="1"/>
  <c r="T349" i="9"/>
  <c r="U349" i="9" s="1"/>
  <c r="V349" i="9" s="1"/>
  <c r="S351" i="9"/>
  <c r="P351" i="9"/>
  <c r="O247" i="9"/>
  <c r="N247" i="9"/>
  <c r="O57" i="9"/>
  <c r="AC57" i="9"/>
  <c r="N57" i="9"/>
  <c r="S299" i="9"/>
  <c r="P299" i="9"/>
  <c r="N241" i="9"/>
  <c r="O241" i="9"/>
  <c r="T217" i="9"/>
  <c r="U217" i="9" s="1"/>
  <c r="V217" i="9" s="1"/>
  <c r="Q217" i="9"/>
  <c r="N211" i="9"/>
  <c r="O211" i="9"/>
  <c r="O149" i="9"/>
  <c r="N149" i="9"/>
  <c r="O45" i="9"/>
  <c r="AC45" i="9"/>
  <c r="N45" i="9"/>
  <c r="N93" i="9"/>
  <c r="O93" i="9"/>
  <c r="N166" i="9"/>
  <c r="O166" i="9"/>
  <c r="N206" i="9"/>
  <c r="O206" i="9"/>
  <c r="O183" i="9"/>
  <c r="N183" i="9"/>
  <c r="N92" i="9"/>
  <c r="O92" i="9"/>
  <c r="AC92" i="9"/>
  <c r="N145" i="9"/>
  <c r="O145" i="9"/>
  <c r="N47" i="9"/>
  <c r="O47" i="9"/>
  <c r="T205" i="9"/>
  <c r="Q205" i="9"/>
  <c r="N265" i="9"/>
  <c r="O265" i="9"/>
  <c r="N164" i="9"/>
  <c r="O164" i="9"/>
  <c r="N221" i="9"/>
  <c r="O221" i="9"/>
  <c r="AC221" i="9"/>
  <c r="N140" i="9"/>
  <c r="O140" i="9"/>
  <c r="N114" i="9"/>
  <c r="O114" i="9"/>
  <c r="O180" i="9"/>
  <c r="N180" i="9"/>
  <c r="O179" i="9"/>
  <c r="N179" i="9"/>
  <c r="N17" i="9"/>
  <c r="O17" i="9"/>
  <c r="AC17" i="9"/>
  <c r="N82" i="9"/>
  <c r="O82" i="9"/>
  <c r="N134" i="9"/>
  <c r="O134" i="9"/>
  <c r="O48" i="9"/>
  <c r="N48" i="9"/>
  <c r="N21" i="9"/>
  <c r="O21" i="9"/>
  <c r="N13" i="9"/>
  <c r="O13" i="9"/>
  <c r="N27" i="9"/>
  <c r="O27" i="9"/>
  <c r="T253" i="9"/>
  <c r="Q253" i="9"/>
  <c r="R253" i="9" s="1"/>
  <c r="W253" i="9" s="1"/>
  <c r="P248" i="9"/>
  <c r="S248" i="9"/>
  <c r="Q289" i="9"/>
  <c r="R289" i="9" s="1"/>
  <c r="W289" i="9" s="1"/>
  <c r="T289" i="9"/>
  <c r="U289" i="9" s="1"/>
  <c r="V289" i="9" s="1"/>
  <c r="U321" i="9"/>
  <c r="V321" i="9" s="1"/>
  <c r="Q309" i="9"/>
  <c r="T309" i="9"/>
  <c r="U309" i="9" s="1"/>
  <c r="V309" i="9" s="1"/>
  <c r="Q319" i="9"/>
  <c r="R319" i="9" s="1"/>
  <c r="W319" i="9" s="1"/>
  <c r="T319" i="9"/>
  <c r="U319" i="9" s="1"/>
  <c r="V319" i="9" s="1"/>
  <c r="T351" i="9"/>
  <c r="U351" i="9" s="1"/>
  <c r="V351" i="9" s="1"/>
  <c r="T363" i="9"/>
  <c r="U363" i="9" s="1"/>
  <c r="V363" i="9" s="1"/>
  <c r="Q363" i="9"/>
  <c r="R363" i="9" s="1"/>
  <c r="W363" i="9" s="1"/>
  <c r="N170" i="9"/>
  <c r="O170" i="9"/>
  <c r="U286" i="9"/>
  <c r="V286" i="9" s="1"/>
  <c r="Q334" i="9"/>
  <c r="R334" i="9" s="1"/>
  <c r="W334" i="9" s="1"/>
  <c r="T334" i="9"/>
  <c r="P226" i="9"/>
  <c r="S226" i="9"/>
  <c r="N106" i="9"/>
  <c r="O106" i="9"/>
  <c r="R308" i="9"/>
  <c r="W308" i="9" s="1"/>
  <c r="O167" i="9"/>
  <c r="AC167" i="9"/>
  <c r="N167" i="9"/>
  <c r="N104" i="9"/>
  <c r="O104" i="9"/>
  <c r="O54" i="9"/>
  <c r="N54" i="9"/>
  <c r="O279" i="9"/>
  <c r="N279" i="9"/>
  <c r="N193" i="9"/>
  <c r="O193" i="9"/>
  <c r="O229" i="9"/>
  <c r="N229" i="9"/>
  <c r="AC229" i="9"/>
  <c r="N233" i="9"/>
  <c r="O233" i="9"/>
  <c r="N208" i="9"/>
  <c r="O208" i="9"/>
  <c r="N224" i="9"/>
  <c r="O224" i="9"/>
  <c r="O158" i="9"/>
  <c r="N158" i="9"/>
  <c r="N169" i="9"/>
  <c r="O169" i="9"/>
  <c r="AC175" i="9"/>
  <c r="O175" i="9"/>
  <c r="N175" i="9"/>
  <c r="N135" i="9"/>
  <c r="O135" i="9"/>
  <c r="N116" i="9"/>
  <c r="O116" i="9"/>
  <c r="AC116" i="9"/>
  <c r="N132" i="9"/>
  <c r="O132" i="9"/>
  <c r="O64" i="9"/>
  <c r="N64" i="9"/>
  <c r="N63" i="9"/>
  <c r="O63" i="9"/>
  <c r="O23" i="9"/>
  <c r="N23" i="9"/>
  <c r="N39" i="9"/>
  <c r="O39" i="9"/>
  <c r="T197" i="9"/>
  <c r="Q197" i="9"/>
  <c r="P242" i="9"/>
  <c r="S242" i="9"/>
  <c r="P250" i="9"/>
  <c r="Q250" i="9"/>
  <c r="R250" i="9" s="1"/>
  <c r="W250" i="9" s="1"/>
  <c r="S250" i="9"/>
  <c r="U249" i="9"/>
  <c r="V249" i="9" s="1"/>
  <c r="S253" i="9"/>
  <c r="P253" i="9"/>
  <c r="Q248" i="9"/>
  <c r="R248" i="9" s="1"/>
  <c r="W248" i="9" s="1"/>
  <c r="T248" i="9"/>
  <c r="S289" i="9"/>
  <c r="P289" i="9"/>
  <c r="R272" i="9"/>
  <c r="W272" i="9" s="1"/>
  <c r="T270" i="9"/>
  <c r="U270" i="9" s="1"/>
  <c r="V270" i="9" s="1"/>
  <c r="Q270" i="9"/>
  <c r="R270" i="9" s="1"/>
  <c r="W270" i="9" s="1"/>
  <c r="R316" i="9"/>
  <c r="W316" i="9" s="1"/>
  <c r="P322" i="9"/>
  <c r="S322" i="9"/>
  <c r="R291" i="9"/>
  <c r="W291" i="9" s="1"/>
  <c r="P355" i="9"/>
  <c r="R355" i="9" s="1"/>
  <c r="W355" i="9" s="1"/>
  <c r="S355" i="9"/>
  <c r="T355" i="9"/>
  <c r="U355" i="9" s="1"/>
  <c r="V355" i="9" s="1"/>
  <c r="P309" i="9"/>
  <c r="S309" i="9"/>
  <c r="T364" i="9"/>
  <c r="Q364" i="9"/>
  <c r="R364" i="9" s="1"/>
  <c r="W364" i="9" s="1"/>
  <c r="Q351" i="9"/>
  <c r="R351" i="9" s="1"/>
  <c r="W351" i="9" s="1"/>
  <c r="R372" i="9"/>
  <c r="W372" i="9" s="1"/>
  <c r="N182" i="9"/>
  <c r="O182" i="9"/>
  <c r="Q276" i="9"/>
  <c r="R276" i="9" s="1"/>
  <c r="W276" i="9" s="1"/>
  <c r="T276" i="9"/>
  <c r="U276" i="9" s="1"/>
  <c r="V276" i="9" s="1"/>
  <c r="O171" i="9"/>
  <c r="N171" i="9"/>
  <c r="P197" i="9"/>
  <c r="S197" i="9"/>
  <c r="S270" i="9"/>
  <c r="P270" i="9"/>
  <c r="P308" i="9"/>
  <c r="S308" i="9"/>
  <c r="U308" i="9" s="1"/>
  <c r="V308" i="9" s="1"/>
  <c r="S318" i="9"/>
  <c r="P318" i="9"/>
  <c r="Q318" i="9"/>
  <c r="R318" i="9" s="1"/>
  <c r="W318" i="9" s="1"/>
  <c r="T318" i="9"/>
  <c r="U318" i="9" s="1"/>
  <c r="V318" i="9" s="1"/>
  <c r="Q325" i="9"/>
  <c r="T325" i="9"/>
  <c r="P353" i="9"/>
  <c r="S353" i="9"/>
  <c r="P363" i="9"/>
  <c r="S363" i="9"/>
  <c r="T365" i="9"/>
  <c r="U365" i="9" s="1"/>
  <c r="V365" i="9" s="1"/>
  <c r="Q365" i="9"/>
  <c r="R365" i="9" s="1"/>
  <c r="W365" i="9" s="1"/>
  <c r="N136" i="9"/>
  <c r="O136" i="9"/>
  <c r="P311" i="9"/>
  <c r="S311" i="9"/>
  <c r="N89" i="9"/>
  <c r="O89" i="9"/>
  <c r="P266" i="9"/>
  <c r="S266" i="9"/>
  <c r="N119" i="9"/>
  <c r="O119" i="9"/>
  <c r="N152" i="9"/>
  <c r="O152" i="9"/>
  <c r="O46" i="9"/>
  <c r="N46" i="9"/>
  <c r="O235" i="9"/>
  <c r="N235" i="9"/>
  <c r="N56" i="9"/>
  <c r="O56" i="9"/>
  <c r="N165" i="9"/>
  <c r="O165" i="9"/>
  <c r="N58" i="9"/>
  <c r="O58" i="9"/>
  <c r="AC87" i="9"/>
  <c r="N87" i="9"/>
  <c r="O87" i="9"/>
  <c r="N76" i="9"/>
  <c r="O76" i="9"/>
  <c r="N86" i="9"/>
  <c r="O86" i="9"/>
  <c r="N44" i="9"/>
  <c r="O44" i="9"/>
  <c r="N10" i="9"/>
  <c r="O10" i="9"/>
  <c r="AC15" i="9"/>
  <c r="N15" i="9"/>
  <c r="O15" i="9"/>
  <c r="T192" i="9"/>
  <c r="Q192" i="9"/>
  <c r="Q126" i="9"/>
  <c r="T126" i="9"/>
  <c r="P313" i="9"/>
  <c r="R313" i="9" s="1"/>
  <c r="W313" i="9" s="1"/>
  <c r="S313" i="9"/>
  <c r="T313" i="9"/>
  <c r="U313" i="9" s="1"/>
  <c r="V313" i="9" s="1"/>
  <c r="Q306" i="9"/>
  <c r="R306" i="9" s="1"/>
  <c r="W306" i="9" s="1"/>
  <c r="T306" i="9"/>
  <c r="Q361" i="9"/>
  <c r="T361" i="9"/>
  <c r="S361" i="9"/>
  <c r="S314" i="9"/>
  <c r="R327" i="9"/>
  <c r="W327" i="9" s="1"/>
  <c r="P335" i="9"/>
  <c r="Q337" i="9"/>
  <c r="R337" i="9" s="1"/>
  <c r="W337" i="9" s="1"/>
  <c r="T337" i="9"/>
  <c r="S364" i="9"/>
  <c r="S365" i="9"/>
  <c r="P365" i="9"/>
  <c r="Q370" i="9"/>
  <c r="R370" i="9" s="1"/>
  <c r="W370" i="9" s="1"/>
  <c r="T370" i="9"/>
  <c r="U370" i="9" s="1"/>
  <c r="V370" i="9" s="1"/>
  <c r="N16" i="9"/>
  <c r="O16" i="9"/>
  <c r="N53" i="9"/>
  <c r="O53" i="9"/>
  <c r="N198" i="9"/>
  <c r="AC198" i="9"/>
  <c r="O198" i="9"/>
  <c r="O216" i="9"/>
  <c r="N216" i="9"/>
  <c r="N143" i="9"/>
  <c r="O143" i="9"/>
  <c r="O154" i="9"/>
  <c r="N154" i="9"/>
  <c r="N275" i="9"/>
  <c r="O275" i="9"/>
  <c r="N264" i="9"/>
  <c r="O264" i="9"/>
  <c r="AC264" i="9"/>
  <c r="N162" i="9"/>
  <c r="O162" i="9"/>
  <c r="N155" i="9"/>
  <c r="O155" i="9"/>
  <c r="N231" i="9"/>
  <c r="O231" i="9"/>
  <c r="O163" i="9"/>
  <c r="N163" i="9"/>
  <c r="N156" i="9"/>
  <c r="O156" i="9"/>
  <c r="AC156" i="9"/>
  <c r="N108" i="9"/>
  <c r="O108" i="9"/>
  <c r="N51" i="9"/>
  <c r="O51" i="9"/>
  <c r="O42" i="9"/>
  <c r="N42" i="9"/>
  <c r="O129" i="9"/>
  <c r="N129" i="9"/>
  <c r="O85" i="9"/>
  <c r="N85" i="9"/>
  <c r="N28" i="9"/>
  <c r="AC28" i="9"/>
  <c r="O28" i="9"/>
  <c r="N31" i="9"/>
  <c r="O31" i="9"/>
  <c r="P192" i="9"/>
  <c r="S192" i="9"/>
  <c r="P126" i="9"/>
  <c r="S126" i="9"/>
  <c r="S258" i="9"/>
  <c r="U258" i="9" s="1"/>
  <c r="V258" i="9" s="1"/>
  <c r="P258" i="9"/>
  <c r="Q258" i="9"/>
  <c r="R258" i="9" s="1"/>
  <c r="W258" i="9" s="1"/>
  <c r="P282" i="9"/>
  <c r="S282" i="9"/>
  <c r="P261" i="9"/>
  <c r="S261" i="9"/>
  <c r="P286" i="9"/>
  <c r="R286" i="9" s="1"/>
  <c r="W286" i="9" s="1"/>
  <c r="S286" i="9"/>
  <c r="P316" i="9"/>
  <c r="S316" i="9"/>
  <c r="T316" i="9"/>
  <c r="U316" i="9" s="1"/>
  <c r="V316" i="9" s="1"/>
  <c r="P306" i="9"/>
  <c r="S306" i="9"/>
  <c r="P293" i="9"/>
  <c r="S293" i="9"/>
  <c r="S305" i="9"/>
  <c r="P305" i="9"/>
  <c r="P314" i="9"/>
  <c r="P361" i="9"/>
  <c r="Q353" i="9"/>
  <c r="R353" i="9" s="1"/>
  <c r="W353" i="9" s="1"/>
  <c r="T353" i="9"/>
  <c r="U353" i="9" s="1"/>
  <c r="V353" i="9" s="1"/>
  <c r="S337" i="9"/>
  <c r="P337" i="9"/>
  <c r="P370" i="9"/>
  <c r="S370" i="9"/>
  <c r="O40" i="9"/>
  <c r="N40" i="9"/>
  <c r="P296" i="9"/>
  <c r="S296" i="9"/>
  <c r="N102" i="9"/>
  <c r="O102" i="9"/>
  <c r="Q329" i="9"/>
  <c r="T329" i="9"/>
  <c r="U329" i="9" s="1"/>
  <c r="V329" i="9" s="1"/>
  <c r="N95" i="9"/>
  <c r="AC95" i="9"/>
  <c r="O95" i="9"/>
  <c r="N146" i="9"/>
  <c r="O146" i="9"/>
  <c r="N55" i="9"/>
  <c r="O55" i="9"/>
  <c r="N148" i="9"/>
  <c r="O148" i="9"/>
  <c r="N84" i="9"/>
  <c r="O84" i="9"/>
  <c r="N75" i="9"/>
  <c r="O75" i="9"/>
  <c r="O125" i="9"/>
  <c r="N125" i="9"/>
  <c r="N81" i="9"/>
  <c r="O81" i="9"/>
  <c r="N41" i="9"/>
  <c r="O41" i="9"/>
  <c r="N29" i="9"/>
  <c r="O29" i="9"/>
  <c r="Q236" i="9"/>
  <c r="R236" i="9" s="1"/>
  <c r="W236" i="9" s="1"/>
  <c r="T236" i="9"/>
  <c r="T240" i="9"/>
  <c r="U240" i="9" s="1"/>
  <c r="V240" i="9" s="1"/>
  <c r="Q240" i="9"/>
  <c r="R240" i="9" s="1"/>
  <c r="W240" i="9" s="1"/>
  <c r="T287" i="9"/>
  <c r="U287" i="9" s="1"/>
  <c r="V287" i="9" s="1"/>
  <c r="Q287" i="9"/>
  <c r="R287" i="9" s="1"/>
  <c r="W287" i="9" s="1"/>
  <c r="P260" i="9"/>
  <c r="S260" i="9"/>
  <c r="T261" i="9"/>
  <c r="Q261" i="9"/>
  <c r="R261" i="9" s="1"/>
  <c r="W261" i="9" s="1"/>
  <c r="Q230" i="9"/>
  <c r="T230" i="9"/>
  <c r="P320" i="9"/>
  <c r="Q320" i="9"/>
  <c r="T320" i="9"/>
  <c r="U320" i="9" s="1"/>
  <c r="V320" i="9" s="1"/>
  <c r="S315" i="9"/>
  <c r="P315" i="9"/>
  <c r="Q293" i="9"/>
  <c r="T293" i="9"/>
  <c r="U293" i="9" s="1"/>
  <c r="V293" i="9" s="1"/>
  <c r="P325" i="9"/>
  <c r="T360" i="9"/>
  <c r="Q360" i="9"/>
  <c r="Q368" i="9"/>
  <c r="T358" i="9"/>
  <c r="Q358" i="9"/>
  <c r="T245" i="9"/>
  <c r="Q245" i="9"/>
  <c r="R245" i="9" s="1"/>
  <c r="W245" i="9" s="1"/>
  <c r="O199" i="9"/>
  <c r="N199" i="9"/>
  <c r="N110" i="9"/>
  <c r="O110" i="9"/>
  <c r="R244" i="9"/>
  <c r="W244" i="9" s="1"/>
  <c r="AC277" i="9"/>
  <c r="N277" i="9"/>
  <c r="O277" i="9"/>
  <c r="N222" i="9"/>
  <c r="O222" i="9"/>
  <c r="O267" i="9"/>
  <c r="N267" i="9"/>
  <c r="N196" i="9"/>
  <c r="O196" i="9"/>
  <c r="N223" i="9"/>
  <c r="O223" i="9"/>
  <c r="N103" i="9"/>
  <c r="AC103" i="9"/>
  <c r="O103" i="9"/>
  <c r="N99" i="9"/>
  <c r="O99" i="9"/>
  <c r="N79" i="9"/>
  <c r="O79" i="9"/>
  <c r="N100" i="9"/>
  <c r="O100" i="9"/>
  <c r="N74" i="9"/>
  <c r="O74" i="9"/>
  <c r="N121" i="9"/>
  <c r="O121" i="9"/>
  <c r="N77" i="9"/>
  <c r="O77" i="9"/>
  <c r="O34" i="9"/>
  <c r="AC34" i="9"/>
  <c r="N34" i="9"/>
  <c r="N26" i="9"/>
  <c r="O26" i="9"/>
  <c r="T160" i="9"/>
  <c r="Q160" i="9"/>
  <c r="Q8" i="9"/>
  <c r="T8" i="9"/>
  <c r="T282" i="9"/>
  <c r="U282" i="9" s="1"/>
  <c r="V282" i="9" s="1"/>
  <c r="U278" i="9"/>
  <c r="V278" i="9" s="1"/>
  <c r="Q260" i="9"/>
  <c r="R260" i="9" s="1"/>
  <c r="W260" i="9" s="1"/>
  <c r="T260" i="9"/>
  <c r="U260" i="9" s="1"/>
  <c r="V260" i="9" s="1"/>
  <c r="S321" i="9"/>
  <c r="P321" i="9"/>
  <c r="R321" i="9" s="1"/>
  <c r="W321" i="9" s="1"/>
  <c r="T315" i="9"/>
  <c r="Q315" i="9"/>
  <c r="T340" i="9"/>
  <c r="U340" i="9" s="1"/>
  <c r="V340" i="9" s="1"/>
  <c r="P340" i="9"/>
  <c r="Q340" i="9"/>
  <c r="R340" i="9" s="1"/>
  <c r="W340" i="9" s="1"/>
  <c r="Q333" i="9"/>
  <c r="R333" i="9" s="1"/>
  <c r="W333" i="9" s="1"/>
  <c r="T333" i="9"/>
  <c r="U333" i="9" s="1"/>
  <c r="V333" i="9" s="1"/>
  <c r="T305" i="9"/>
  <c r="P332" i="9"/>
  <c r="S332" i="9"/>
  <c r="S325" i="9"/>
  <c r="Q285" i="9"/>
  <c r="T285" i="9"/>
  <c r="U285" i="9" s="1"/>
  <c r="V285" i="9" s="1"/>
  <c r="Q339" i="9"/>
  <c r="T339" i="9"/>
  <c r="P360" i="9"/>
  <c r="S360" i="9"/>
  <c r="S366" i="9"/>
  <c r="P366" i="9"/>
  <c r="T366" i="9"/>
  <c r="P358" i="9"/>
  <c r="S358" i="9"/>
  <c r="S245" i="9"/>
  <c r="P245" i="9"/>
  <c r="T368" i="9"/>
  <c r="N201" i="9"/>
  <c r="O201" i="9"/>
  <c r="O97" i="9"/>
  <c r="N97" i="9"/>
  <c r="P341" i="9"/>
  <c r="S341" i="9"/>
  <c r="Z19" i="9"/>
  <c r="AA19" i="9" s="1"/>
  <c r="AC19" i="9" s="1"/>
  <c r="Z21" i="9"/>
  <c r="AA21" i="9" s="1"/>
  <c r="AC21" i="9" s="1"/>
  <c r="Z9" i="9"/>
  <c r="AA9" i="9" s="1"/>
  <c r="AC9" i="9" s="1"/>
  <c r="Z11" i="9"/>
  <c r="AA11" i="9" s="1"/>
  <c r="AC11" i="9" s="1"/>
  <c r="Z13" i="9"/>
  <c r="AA13" i="9" s="1"/>
  <c r="AC13" i="9" s="1"/>
  <c r="Z16" i="9"/>
  <c r="AA16" i="9" s="1"/>
  <c r="AC16" i="9" s="1"/>
  <c r="Z34" i="9"/>
  <c r="AA34" i="9" s="1"/>
  <c r="Z38" i="9"/>
  <c r="AA38" i="9" s="1"/>
  <c r="Z28" i="9"/>
  <c r="AA28" i="9" s="1"/>
  <c r="Z44" i="9"/>
  <c r="AA44" i="9" s="1"/>
  <c r="Z48" i="9"/>
  <c r="AA48" i="9" s="1"/>
  <c r="Z52" i="9"/>
  <c r="AA52" i="9" s="1"/>
  <c r="Z56" i="9"/>
  <c r="AA56" i="9" s="1"/>
  <c r="Z60" i="9"/>
  <c r="AA60" i="9" s="1"/>
  <c r="Z64" i="9"/>
  <c r="AA64" i="9" s="1"/>
  <c r="AC64" i="9" s="1"/>
  <c r="Z10" i="9"/>
  <c r="AA10" i="9" s="1"/>
  <c r="AC10" i="9" s="1"/>
  <c r="Z27" i="9"/>
  <c r="AA27" i="9" s="1"/>
  <c r="Z31" i="9"/>
  <c r="AA31" i="9" s="1"/>
  <c r="Y4" i="9"/>
  <c r="AM3" i="9" s="1"/>
  <c r="Z12" i="9"/>
  <c r="AA12" i="9" s="1"/>
  <c r="AC12" i="9" s="1"/>
  <c r="Z32" i="9"/>
  <c r="AA32" i="9" s="1"/>
  <c r="Z33" i="9"/>
  <c r="AA33" i="9" s="1"/>
  <c r="Z18" i="9"/>
  <c r="AA18" i="9" s="1"/>
  <c r="Z59" i="9"/>
  <c r="AA59" i="9" s="1"/>
  <c r="Z66" i="9"/>
  <c r="AA66" i="9" s="1"/>
  <c r="Z15" i="9"/>
  <c r="AA15" i="9" s="1"/>
  <c r="Z29" i="9"/>
  <c r="AA29" i="9" s="1"/>
  <c r="Z39" i="9"/>
  <c r="AA39" i="9" s="1"/>
  <c r="Z25" i="9"/>
  <c r="AA25" i="9" s="1"/>
  <c r="Z17" i="9"/>
  <c r="AA17" i="9" s="1"/>
  <c r="Z24" i="9"/>
  <c r="AA24" i="9" s="1"/>
  <c r="Z30" i="9"/>
  <c r="AA30" i="9" s="1"/>
  <c r="Z57" i="9"/>
  <c r="AA57" i="9" s="1"/>
  <c r="Z65" i="9"/>
  <c r="AA65" i="9" s="1"/>
  <c r="Z22" i="9"/>
  <c r="AA22" i="9" s="1"/>
  <c r="Z35" i="9"/>
  <c r="AA35" i="9" s="1"/>
  <c r="Z43" i="9"/>
  <c r="AA43" i="9" s="1"/>
  <c r="Z46" i="9"/>
  <c r="AA46" i="9" s="1"/>
  <c r="Z49" i="9"/>
  <c r="AA49" i="9" s="1"/>
  <c r="Z72" i="9"/>
  <c r="AA72" i="9" s="1"/>
  <c r="Z76" i="9"/>
  <c r="AA76" i="9" s="1"/>
  <c r="Z80" i="9"/>
  <c r="AA80" i="9" s="1"/>
  <c r="Z84" i="9"/>
  <c r="AA84" i="9" s="1"/>
  <c r="Z69" i="9"/>
  <c r="AA69" i="9" s="1"/>
  <c r="Z14" i="9"/>
  <c r="AA14" i="9" s="1"/>
  <c r="Z37" i="9"/>
  <c r="AA37" i="9" s="1"/>
  <c r="Z71" i="9"/>
  <c r="AA71" i="9" s="1"/>
  <c r="Z8" i="9"/>
  <c r="AA8" i="9" s="1"/>
  <c r="Z55" i="9"/>
  <c r="AA55" i="9" s="1"/>
  <c r="AC55" i="9" s="1"/>
  <c r="Z67" i="9"/>
  <c r="AA67" i="9" s="1"/>
  <c r="AC67" i="9" s="1"/>
  <c r="Z83" i="9"/>
  <c r="AA83" i="9" s="1"/>
  <c r="AC83" i="9" s="1"/>
  <c r="Z40" i="9"/>
  <c r="AA40" i="9" s="1"/>
  <c r="Z45" i="9"/>
  <c r="AA45" i="9" s="1"/>
  <c r="Z47" i="9"/>
  <c r="AA47" i="9" s="1"/>
  <c r="Z51" i="9"/>
  <c r="AA51" i="9" s="1"/>
  <c r="Z75" i="9"/>
  <c r="AA75" i="9" s="1"/>
  <c r="AC75" i="9" s="1"/>
  <c r="Z96" i="9"/>
  <c r="AA96" i="9" s="1"/>
  <c r="Z100" i="9"/>
  <c r="AA100" i="9" s="1"/>
  <c r="Z104" i="9"/>
  <c r="AA104" i="9" s="1"/>
  <c r="Z108" i="9"/>
  <c r="AA108" i="9" s="1"/>
  <c r="Z112" i="9"/>
  <c r="AA112" i="9" s="1"/>
  <c r="AC112" i="9" s="1"/>
  <c r="Z116" i="9"/>
  <c r="AA116" i="9" s="1"/>
  <c r="Z120" i="9"/>
  <c r="AA120" i="9" s="1"/>
  <c r="AC120" i="9" s="1"/>
  <c r="Z124" i="9"/>
  <c r="AA124" i="9" s="1"/>
  <c r="Z128" i="9"/>
  <c r="AA128" i="9" s="1"/>
  <c r="Z77" i="9"/>
  <c r="AA77" i="9" s="1"/>
  <c r="Z78" i="9"/>
  <c r="AA78" i="9" s="1"/>
  <c r="Z87" i="9"/>
  <c r="AA87" i="9" s="1"/>
  <c r="Z41" i="9"/>
  <c r="AA41" i="9" s="1"/>
  <c r="Z58" i="9"/>
  <c r="AA58" i="9" s="1"/>
  <c r="AC58" i="9" s="1"/>
  <c r="Z61" i="9"/>
  <c r="AA61" i="9" s="1"/>
  <c r="Z70" i="9"/>
  <c r="AA70" i="9" s="1"/>
  <c r="Z79" i="9"/>
  <c r="AA79" i="9" s="1"/>
  <c r="Z91" i="9"/>
  <c r="AA91" i="9" s="1"/>
  <c r="Z68" i="9"/>
  <c r="AA68" i="9" s="1"/>
  <c r="Z114" i="9"/>
  <c r="AA114" i="9" s="1"/>
  <c r="AC114" i="9" s="1"/>
  <c r="Z121" i="9"/>
  <c r="AA121" i="9" s="1"/>
  <c r="Z63" i="9"/>
  <c r="AA63" i="9" s="1"/>
  <c r="Z20" i="9"/>
  <c r="AA20" i="9" s="1"/>
  <c r="Z102" i="9"/>
  <c r="AA102" i="9" s="1"/>
  <c r="AC102" i="9" s="1"/>
  <c r="Z62" i="9"/>
  <c r="AA62" i="9" s="1"/>
  <c r="AC62" i="9" s="1"/>
  <c r="Z126" i="9"/>
  <c r="AA126" i="9" s="1"/>
  <c r="Z144" i="9"/>
  <c r="AA144" i="9" s="1"/>
  <c r="Z148" i="9"/>
  <c r="AA148" i="9" s="1"/>
  <c r="AC148" i="9" s="1"/>
  <c r="Z152" i="9"/>
  <c r="AA152" i="9" s="1"/>
  <c r="AC152" i="9" s="1"/>
  <c r="Z156" i="9"/>
  <c r="AA156" i="9" s="1"/>
  <c r="Z107" i="9"/>
  <c r="AA107" i="9" s="1"/>
  <c r="Z73" i="9"/>
  <c r="AA73" i="9" s="1"/>
  <c r="Z85" i="9"/>
  <c r="AA85" i="9" s="1"/>
  <c r="AC85" i="9" s="1"/>
  <c r="Z90" i="9"/>
  <c r="AA90" i="9" s="1"/>
  <c r="Z89" i="9"/>
  <c r="AA89" i="9" s="1"/>
  <c r="Z74" i="9"/>
  <c r="AA74" i="9" s="1"/>
  <c r="Z88" i="9"/>
  <c r="AA88" i="9" s="1"/>
  <c r="AC88" i="9" s="1"/>
  <c r="Z109" i="9"/>
  <c r="AA109" i="9" s="1"/>
  <c r="Z54" i="9"/>
  <c r="AA54" i="9" s="1"/>
  <c r="AC54" i="9" s="1"/>
  <c r="Z95" i="9"/>
  <c r="AA95" i="9" s="1"/>
  <c r="Z98" i="9"/>
  <c r="AA98" i="9" s="1"/>
  <c r="AC98" i="9" s="1"/>
  <c r="Z110" i="9"/>
  <c r="AA110" i="9" s="1"/>
  <c r="AC110" i="9" s="1"/>
  <c r="Z123" i="9"/>
  <c r="AA123" i="9" s="1"/>
  <c r="Z36" i="9"/>
  <c r="AA36" i="9" s="1"/>
  <c r="Z86" i="9"/>
  <c r="AA86" i="9" s="1"/>
  <c r="Z101" i="9"/>
  <c r="AA101" i="9" s="1"/>
  <c r="Z146" i="9"/>
  <c r="AA146" i="9" s="1"/>
  <c r="Z26" i="9"/>
  <c r="AA26" i="9" s="1"/>
  <c r="Z113" i="9"/>
  <c r="AA113" i="9" s="1"/>
  <c r="Z139" i="9"/>
  <c r="AA139" i="9" s="1"/>
  <c r="Z150" i="9"/>
  <c r="AA150" i="9" s="1"/>
  <c r="Z42" i="9"/>
  <c r="AA42" i="9" s="1"/>
  <c r="Z50" i="9"/>
  <c r="AA50" i="9" s="1"/>
  <c r="Z103" i="9"/>
  <c r="AA103" i="9" s="1"/>
  <c r="Z119" i="9"/>
  <c r="AA119" i="9" s="1"/>
  <c r="AC119" i="9" s="1"/>
  <c r="Z140" i="9"/>
  <c r="AA140" i="9" s="1"/>
  <c r="Z53" i="9"/>
  <c r="AA53" i="9" s="1"/>
  <c r="AC53" i="9" s="1"/>
  <c r="Z111" i="9"/>
  <c r="AA111" i="9" s="1"/>
  <c r="Z129" i="9"/>
  <c r="AA129" i="9" s="1"/>
  <c r="AC129" i="9" s="1"/>
  <c r="Z141" i="9"/>
  <c r="AA141" i="9" s="1"/>
  <c r="Z82" i="9"/>
  <c r="AA82" i="9" s="1"/>
  <c r="Z93" i="9"/>
  <c r="AA93" i="9" s="1"/>
  <c r="Z99" i="9"/>
  <c r="AA99" i="9" s="1"/>
  <c r="Z142" i="9"/>
  <c r="AA142" i="9" s="1"/>
  <c r="Z125" i="9"/>
  <c r="AA125" i="9" s="1"/>
  <c r="Z133" i="9"/>
  <c r="AA133" i="9" s="1"/>
  <c r="Z92" i="9"/>
  <c r="AA92" i="9" s="1"/>
  <c r="Z94" i="9"/>
  <c r="AA94" i="9" s="1"/>
  <c r="AC94" i="9" s="1"/>
  <c r="Z137" i="9"/>
  <c r="AA137" i="9" s="1"/>
  <c r="AC137" i="9" s="1"/>
  <c r="Z130" i="9"/>
  <c r="AA130" i="9" s="1"/>
  <c r="Z170" i="9"/>
  <c r="AA170" i="9" s="1"/>
  <c r="Z174" i="9"/>
  <c r="AA174" i="9" s="1"/>
  <c r="Z178" i="9"/>
  <c r="AA178" i="9" s="1"/>
  <c r="Z182" i="9"/>
  <c r="AA182" i="9" s="1"/>
  <c r="AC182" i="9" s="1"/>
  <c r="Z186" i="9"/>
  <c r="AA186" i="9" s="1"/>
  <c r="AC186" i="9" s="1"/>
  <c r="Z190" i="9"/>
  <c r="AA190" i="9" s="1"/>
  <c r="Z194" i="9"/>
  <c r="AA194" i="9" s="1"/>
  <c r="Z198" i="9"/>
  <c r="AA198" i="9" s="1"/>
  <c r="Z202" i="9"/>
  <c r="AA202" i="9" s="1"/>
  <c r="Z206" i="9"/>
  <c r="AA206" i="9" s="1"/>
  <c r="Z106" i="9"/>
  <c r="AA106" i="9" s="1"/>
  <c r="Z122" i="9"/>
  <c r="AA122" i="9" s="1"/>
  <c r="Z138" i="9"/>
  <c r="AA138" i="9" s="1"/>
  <c r="Z153" i="9"/>
  <c r="AA153" i="9" s="1"/>
  <c r="Z97" i="9"/>
  <c r="AA97" i="9" s="1"/>
  <c r="Z160" i="9"/>
  <c r="AA160" i="9" s="1"/>
  <c r="Z127" i="9"/>
  <c r="AA127" i="9" s="1"/>
  <c r="Z159" i="9"/>
  <c r="AA159" i="9" s="1"/>
  <c r="Z161" i="9"/>
  <c r="AA161" i="9" s="1"/>
  <c r="Z164" i="9"/>
  <c r="AA164" i="9" s="1"/>
  <c r="AC164" i="9" s="1"/>
  <c r="Z132" i="9"/>
  <c r="AA132" i="9" s="1"/>
  <c r="AC132" i="9" s="1"/>
  <c r="Z135" i="9"/>
  <c r="AA135" i="9" s="1"/>
  <c r="Z165" i="9"/>
  <c r="AA165" i="9" s="1"/>
  <c r="AC165" i="9" s="1"/>
  <c r="Z167" i="9"/>
  <c r="AA167" i="9" s="1"/>
  <c r="Z172" i="9"/>
  <c r="AA172" i="9" s="1"/>
  <c r="Z183" i="9"/>
  <c r="AA183" i="9" s="1"/>
  <c r="Z185" i="9"/>
  <c r="AA185" i="9" s="1"/>
  <c r="Z193" i="9"/>
  <c r="AA193" i="9" s="1"/>
  <c r="Z209" i="9"/>
  <c r="AA209" i="9" s="1"/>
  <c r="Z211" i="9"/>
  <c r="AA211" i="9" s="1"/>
  <c r="Z134" i="9"/>
  <c r="AA134" i="9" s="1"/>
  <c r="AC134" i="9" s="1"/>
  <c r="Z162" i="9"/>
  <c r="AA162" i="9" s="1"/>
  <c r="Z169" i="9"/>
  <c r="AA169" i="9" s="1"/>
  <c r="AC169" i="9" s="1"/>
  <c r="Z188" i="9"/>
  <c r="AA188" i="9" s="1"/>
  <c r="Z195" i="9"/>
  <c r="AA195" i="9" s="1"/>
  <c r="Z81" i="9"/>
  <c r="AA81" i="9" s="1"/>
  <c r="Z143" i="9"/>
  <c r="AA143" i="9" s="1"/>
  <c r="AC143" i="9" s="1"/>
  <c r="Z214" i="9"/>
  <c r="AA214" i="9" s="1"/>
  <c r="Z218" i="9"/>
  <c r="AA218" i="9" s="1"/>
  <c r="Z222" i="9"/>
  <c r="AA222" i="9" s="1"/>
  <c r="Z226" i="9"/>
  <c r="AA226" i="9" s="1"/>
  <c r="Z230" i="9"/>
  <c r="AA230" i="9" s="1"/>
  <c r="Z234" i="9"/>
  <c r="AA234" i="9" s="1"/>
  <c r="Z155" i="9"/>
  <c r="AA155" i="9" s="1"/>
  <c r="Z163" i="9"/>
  <c r="AA163" i="9" s="1"/>
  <c r="Z168" i="9"/>
  <c r="AA168" i="9" s="1"/>
  <c r="Z179" i="9"/>
  <c r="AA179" i="9" s="1"/>
  <c r="AC179" i="9" s="1"/>
  <c r="Z115" i="9"/>
  <c r="AA115" i="9" s="1"/>
  <c r="Z173" i="9"/>
  <c r="AA173" i="9" s="1"/>
  <c r="Z196" i="9"/>
  <c r="AA196" i="9" s="1"/>
  <c r="AC196" i="9" s="1"/>
  <c r="Z203" i="9"/>
  <c r="AA203" i="9" s="1"/>
  <c r="Z105" i="9"/>
  <c r="AA105" i="9" s="1"/>
  <c r="Z118" i="9"/>
  <c r="AA118" i="9" s="1"/>
  <c r="AC118" i="9" s="1"/>
  <c r="Z157" i="9"/>
  <c r="AA157" i="9" s="1"/>
  <c r="Z136" i="9"/>
  <c r="AA136" i="9" s="1"/>
  <c r="Z207" i="9"/>
  <c r="AA207" i="9" s="1"/>
  <c r="Z210" i="9"/>
  <c r="AA210" i="9" s="1"/>
  <c r="Z236" i="9"/>
  <c r="AA236" i="9" s="1"/>
  <c r="Z181" i="9"/>
  <c r="AA181" i="9" s="1"/>
  <c r="AC181" i="9" s="1"/>
  <c r="Z192" i="9"/>
  <c r="AA192" i="9" s="1"/>
  <c r="Z229" i="9"/>
  <c r="AA229" i="9" s="1"/>
  <c r="Z238" i="9"/>
  <c r="AA238" i="9" s="1"/>
  <c r="Z242" i="9"/>
  <c r="AA242" i="9" s="1"/>
  <c r="Z246" i="9"/>
  <c r="AA246" i="9" s="1"/>
  <c r="Z250" i="9"/>
  <c r="AA250" i="9" s="1"/>
  <c r="Z254" i="9"/>
  <c r="AA254" i="9" s="1"/>
  <c r="Z258" i="9"/>
  <c r="AA258" i="9" s="1"/>
  <c r="Z262" i="9"/>
  <c r="AA262" i="9" s="1"/>
  <c r="Z266" i="9"/>
  <c r="AA266" i="9" s="1"/>
  <c r="Z270" i="9"/>
  <c r="AA270" i="9" s="1"/>
  <c r="Z154" i="9"/>
  <c r="AA154" i="9" s="1"/>
  <c r="Z205" i="9"/>
  <c r="AA205" i="9" s="1"/>
  <c r="Z216" i="9"/>
  <c r="AA216" i="9" s="1"/>
  <c r="Z217" i="9"/>
  <c r="AA217" i="9" s="1"/>
  <c r="Z176" i="9"/>
  <c r="AA176" i="9" s="1"/>
  <c r="Z201" i="9"/>
  <c r="AA201" i="9" s="1"/>
  <c r="Z212" i="9"/>
  <c r="AA212" i="9" s="1"/>
  <c r="Z219" i="9"/>
  <c r="AA219" i="9" s="1"/>
  <c r="Z171" i="9"/>
  <c r="AA171" i="9" s="1"/>
  <c r="AC171" i="9" s="1"/>
  <c r="Z187" i="9"/>
  <c r="AA187" i="9" s="1"/>
  <c r="Z208" i="9"/>
  <c r="AA208" i="9" s="1"/>
  <c r="AC208" i="9" s="1"/>
  <c r="Z225" i="9"/>
  <c r="AA225" i="9" s="1"/>
  <c r="AC225" i="9" s="1"/>
  <c r="Z281" i="9"/>
  <c r="AA281" i="9" s="1"/>
  <c r="AC281" i="9" s="1"/>
  <c r="Z283" i="9"/>
  <c r="AA283" i="9" s="1"/>
  <c r="Z147" i="9"/>
  <c r="AA147" i="9" s="1"/>
  <c r="Z220" i="9"/>
  <c r="AA220" i="9" s="1"/>
  <c r="Z269" i="9"/>
  <c r="AA269" i="9" s="1"/>
  <c r="Z166" i="9"/>
  <c r="AA166" i="9" s="1"/>
  <c r="Z177" i="9"/>
  <c r="AA177" i="9" s="1"/>
  <c r="Z239" i="9"/>
  <c r="AA239" i="9" s="1"/>
  <c r="Z244" i="9"/>
  <c r="AA244" i="9" s="1"/>
  <c r="Z232" i="9"/>
  <c r="AA232" i="9" s="1"/>
  <c r="Z249" i="9"/>
  <c r="AA249" i="9" s="1"/>
  <c r="Z255" i="9"/>
  <c r="AA255" i="9" s="1"/>
  <c r="Z256" i="9"/>
  <c r="AA256" i="9" s="1"/>
  <c r="Z213" i="9"/>
  <c r="AA213" i="9" s="1"/>
  <c r="Z221" i="9"/>
  <c r="AA221" i="9" s="1"/>
  <c r="Z223" i="9"/>
  <c r="AA223" i="9" s="1"/>
  <c r="AC223" i="9" s="1"/>
  <c r="Z257" i="9"/>
  <c r="AA257" i="9" s="1"/>
  <c r="Z227" i="9"/>
  <c r="AA227" i="9" s="1"/>
  <c r="Z149" i="9"/>
  <c r="AA149" i="9" s="1"/>
  <c r="AC149" i="9" s="1"/>
  <c r="Z151" i="9"/>
  <c r="AA151" i="9" s="1"/>
  <c r="Z175" i="9"/>
  <c r="AA175" i="9" s="1"/>
  <c r="Z189" i="9"/>
  <c r="AA189" i="9" s="1"/>
  <c r="Z23" i="9"/>
  <c r="AA23" i="9" s="1"/>
  <c r="Z184" i="9"/>
  <c r="AA184" i="9" s="1"/>
  <c r="Z204" i="9"/>
  <c r="AA204" i="9" s="1"/>
  <c r="Z180" i="9"/>
  <c r="AA180" i="9" s="1"/>
  <c r="Z199" i="9"/>
  <c r="AA199" i="9" s="1"/>
  <c r="Z197" i="9"/>
  <c r="AA197" i="9" s="1"/>
  <c r="Z228" i="9"/>
  <c r="AA228" i="9" s="1"/>
  <c r="Z215" i="9"/>
  <c r="AA215" i="9" s="1"/>
  <c r="Z131" i="9"/>
  <c r="AA131" i="9" s="1"/>
  <c r="Z158" i="9"/>
  <c r="AA158" i="9" s="1"/>
  <c r="AC158" i="9" s="1"/>
  <c r="Z265" i="9"/>
  <c r="AA265" i="9" s="1"/>
  <c r="AC265" i="9" s="1"/>
  <c r="Z279" i="9"/>
  <c r="AA279" i="9" s="1"/>
  <c r="AC279" i="9" s="1"/>
  <c r="Z237" i="9"/>
  <c r="AA237" i="9" s="1"/>
  <c r="AC237" i="9" s="1"/>
  <c r="Z248" i="9"/>
  <c r="AA248" i="9" s="1"/>
  <c r="Z251" i="9"/>
  <c r="AA251" i="9" s="1"/>
  <c r="Z259" i="9"/>
  <c r="AA259" i="9" s="1"/>
  <c r="Z117" i="9"/>
  <c r="AA117" i="9" s="1"/>
  <c r="Z235" i="9"/>
  <c r="AA235" i="9" s="1"/>
  <c r="Z240" i="9"/>
  <c r="AA240" i="9" s="1"/>
  <c r="Z233" i="9"/>
  <c r="AA233" i="9" s="1"/>
  <c r="Z247" i="9"/>
  <c r="AA247" i="9" s="1"/>
  <c r="Z145" i="9"/>
  <c r="AA145" i="9" s="1"/>
  <c r="Z243" i="9"/>
  <c r="AA243" i="9" s="1"/>
  <c r="AC243" i="9" s="1"/>
  <c r="Z245" i="9"/>
  <c r="AA245" i="9" s="1"/>
  <c r="Z231" i="9"/>
  <c r="AA231" i="9" s="1"/>
  <c r="AC231" i="9" s="1"/>
  <c r="Z224" i="9"/>
  <c r="AA224" i="9" s="1"/>
  <c r="AC224" i="9" s="1"/>
  <c r="Z200" i="9"/>
  <c r="AA200" i="9" s="1"/>
  <c r="Z264" i="9"/>
  <c r="AA264" i="9" s="1"/>
  <c r="Z191" i="9"/>
  <c r="AA191" i="9" s="1"/>
  <c r="Z253" i="9"/>
  <c r="AA253" i="9" s="1"/>
  <c r="Z241" i="9"/>
  <c r="AA241" i="9" s="1"/>
  <c r="Z278" i="9"/>
  <c r="AA278" i="9" s="1"/>
  <c r="Z312" i="9"/>
  <c r="AA312" i="9" s="1"/>
  <c r="Z314" i="9"/>
  <c r="AA314" i="9" s="1"/>
  <c r="Z285" i="9"/>
  <c r="AA285" i="9" s="1"/>
  <c r="Z292" i="9"/>
  <c r="AA292" i="9" s="1"/>
  <c r="Z261" i="9"/>
  <c r="AA261" i="9" s="1"/>
  <c r="Z271" i="9"/>
  <c r="AA271" i="9" s="1"/>
  <c r="Z284" i="9"/>
  <c r="AA284" i="9" s="1"/>
  <c r="Z275" i="9"/>
  <c r="AA275" i="9" s="1"/>
  <c r="AC275" i="9" s="1"/>
  <c r="Z272" i="9"/>
  <c r="AA272" i="9" s="1"/>
  <c r="Z276" i="9"/>
  <c r="AA276" i="9" s="1"/>
  <c r="Z280" i="9"/>
  <c r="AA280" i="9" s="1"/>
  <c r="Z263" i="9"/>
  <c r="AA263" i="9" s="1"/>
  <c r="Z268" i="9"/>
  <c r="AA268" i="9" s="1"/>
  <c r="Z260" i="9"/>
  <c r="AA260" i="9" s="1"/>
  <c r="Z252" i="9"/>
  <c r="AA252" i="9" s="1"/>
  <c r="Z267" i="9"/>
  <c r="AA267" i="9" s="1"/>
  <c r="Z282" i="9"/>
  <c r="AA282" i="9" s="1"/>
  <c r="Z273" i="9"/>
  <c r="AA273" i="9" s="1"/>
  <c r="Z294" i="9"/>
  <c r="AA294" i="9" s="1"/>
  <c r="Z304" i="9"/>
  <c r="AA304" i="9" s="1"/>
  <c r="Z286" i="9"/>
  <c r="AA286" i="9" s="1"/>
  <c r="Z301" i="9"/>
  <c r="AA301" i="9" s="1"/>
  <c r="Z311" i="9"/>
  <c r="AA311" i="9" s="1"/>
  <c r="Z277" i="9"/>
  <c r="AA277" i="9" s="1"/>
  <c r="Z308" i="9"/>
  <c r="AA308" i="9" s="1"/>
  <c r="Z290" i="9"/>
  <c r="AA290" i="9" s="1"/>
  <c r="Z297" i="9"/>
  <c r="AA297" i="9" s="1"/>
  <c r="Z298" i="9"/>
  <c r="AA298" i="9" s="1"/>
  <c r="Z305" i="9"/>
  <c r="AA305" i="9" s="1"/>
  <c r="Z274" i="9"/>
  <c r="AA274" i="9" s="1"/>
  <c r="Z291" i="9"/>
  <c r="AA291" i="9" s="1"/>
  <c r="Z287" i="9"/>
  <c r="AA287" i="9" s="1"/>
  <c r="Z289" i="9"/>
  <c r="AA289" i="9" s="1"/>
  <c r="Z296" i="9"/>
  <c r="AA296" i="9" s="1"/>
  <c r="Z302" i="9"/>
  <c r="AA302" i="9" s="1"/>
  <c r="Z299" i="9"/>
  <c r="AA299" i="9" s="1"/>
  <c r="Z316" i="9"/>
  <c r="AA316" i="9" s="1"/>
  <c r="Z318" i="9"/>
  <c r="AA318" i="9" s="1"/>
  <c r="Z306" i="9"/>
  <c r="AA306" i="9" s="1"/>
  <c r="Z320" i="9"/>
  <c r="AA320" i="9" s="1"/>
  <c r="Z295" i="9"/>
  <c r="AA295" i="9" s="1"/>
  <c r="Z288" i="9"/>
  <c r="AA288" i="9" s="1"/>
  <c r="Z293" i="9"/>
  <c r="AA293" i="9" s="1"/>
  <c r="Z303" i="9"/>
  <c r="AA303" i="9" s="1"/>
  <c r="Z310" i="9"/>
  <c r="AA310" i="9" s="1"/>
  <c r="Z332" i="9"/>
  <c r="AA332" i="9" s="1"/>
  <c r="Z334" i="9"/>
  <c r="AA334" i="9" s="1"/>
  <c r="Z336" i="9"/>
  <c r="AA336" i="9" s="1"/>
  <c r="Z338" i="9"/>
  <c r="AA338" i="9" s="1"/>
  <c r="Z341" i="9"/>
  <c r="AA341" i="9" s="1"/>
  <c r="Z345" i="9"/>
  <c r="AA345" i="9" s="1"/>
  <c r="Z309" i="9"/>
  <c r="AA309" i="9" s="1"/>
  <c r="Z324" i="9"/>
  <c r="AA324" i="9" s="1"/>
  <c r="Z327" i="9"/>
  <c r="AA327" i="9" s="1"/>
  <c r="Z329" i="9"/>
  <c r="AA329" i="9" s="1"/>
  <c r="Z325" i="9"/>
  <c r="AA325" i="9" s="1"/>
  <c r="Z331" i="9"/>
  <c r="AA331" i="9" s="1"/>
  <c r="Z333" i="9"/>
  <c r="AA333" i="9" s="1"/>
  <c r="Z307" i="9"/>
  <c r="AA307" i="9" s="1"/>
  <c r="Z317" i="9"/>
  <c r="AA317" i="9" s="1"/>
  <c r="Z335" i="9"/>
  <c r="AA335" i="9" s="1"/>
  <c r="Z337" i="9"/>
  <c r="AA337" i="9" s="1"/>
  <c r="Z339" i="9"/>
  <c r="AA339" i="9" s="1"/>
  <c r="Z343" i="9"/>
  <c r="AA343" i="9" s="1"/>
  <c r="Z347" i="9"/>
  <c r="AA347" i="9" s="1"/>
  <c r="Z351" i="9"/>
  <c r="AA351" i="9" s="1"/>
  <c r="Z355" i="9"/>
  <c r="AA355" i="9" s="1"/>
  <c r="Z300" i="9"/>
  <c r="AA300" i="9" s="1"/>
  <c r="Z315" i="9"/>
  <c r="AA315" i="9" s="1"/>
  <c r="Z313" i="9"/>
  <c r="AA313" i="9" s="1"/>
  <c r="Z340" i="9"/>
  <c r="AA340" i="9" s="1"/>
  <c r="Z342" i="9"/>
  <c r="AA342" i="9" s="1"/>
  <c r="Z322" i="9"/>
  <c r="AA322" i="9" s="1"/>
  <c r="Z349" i="9"/>
  <c r="AA349" i="9" s="1"/>
  <c r="Z352" i="9"/>
  <c r="AA352" i="9" s="1"/>
  <c r="Z326" i="9"/>
  <c r="AA326" i="9" s="1"/>
  <c r="Z346" i="9"/>
  <c r="AA346" i="9" s="1"/>
  <c r="Z358" i="9"/>
  <c r="AA358" i="9" s="1"/>
  <c r="Z360" i="9"/>
  <c r="AA360" i="9" s="1"/>
  <c r="Z362" i="9"/>
  <c r="AA362" i="9" s="1"/>
  <c r="Z364" i="9"/>
  <c r="AA364" i="9" s="1"/>
  <c r="Z328" i="9"/>
  <c r="AA328" i="9" s="1"/>
  <c r="Z330" i="9"/>
  <c r="AA330" i="9" s="1"/>
  <c r="Z321" i="9"/>
  <c r="AA321" i="9" s="1"/>
  <c r="Z323" i="9"/>
  <c r="AA323" i="9" s="1"/>
  <c r="Z348" i="9"/>
  <c r="AA348" i="9" s="1"/>
  <c r="Z356" i="9"/>
  <c r="AA356" i="9" s="1"/>
  <c r="Z319" i="9"/>
  <c r="AA319" i="9" s="1"/>
  <c r="Z344" i="9"/>
  <c r="AA344" i="9" s="1"/>
  <c r="Z350" i="9"/>
  <c r="AA350" i="9" s="1"/>
  <c r="Z354" i="9"/>
  <c r="AA354" i="9" s="1"/>
  <c r="Z359" i="9"/>
  <c r="AA359" i="9" s="1"/>
  <c r="Z361" i="9"/>
  <c r="AA361" i="9" s="1"/>
  <c r="Z363" i="9"/>
  <c r="AA363" i="9" s="1"/>
  <c r="Z365" i="9"/>
  <c r="AA365" i="9" s="1"/>
  <c r="Z366" i="9"/>
  <c r="AA366" i="9" s="1"/>
  <c r="Z367" i="9"/>
  <c r="AA367" i="9" s="1"/>
  <c r="Z370" i="9"/>
  <c r="AA370" i="9" s="1"/>
  <c r="Z357" i="9"/>
  <c r="AA357" i="9" s="1"/>
  <c r="Z353" i="9"/>
  <c r="AA353" i="9" s="1"/>
  <c r="Z369" i="9"/>
  <c r="AA369" i="9" s="1"/>
  <c r="Z372" i="9"/>
  <c r="AA372" i="9" s="1"/>
  <c r="Z368" i="9"/>
  <c r="AA368" i="9" s="1"/>
  <c r="Z371" i="9"/>
  <c r="AA371" i="9" s="1"/>
  <c r="T269" i="9"/>
  <c r="U269" i="9" s="1"/>
  <c r="V269" i="9" s="1"/>
  <c r="Q269" i="9"/>
  <c r="T189" i="9"/>
  <c r="Q189" i="9"/>
  <c r="N246" i="9"/>
  <c r="AC246" i="9"/>
  <c r="O246" i="9"/>
  <c r="N178" i="9"/>
  <c r="AC178" i="9"/>
  <c r="O178" i="9"/>
  <c r="N112" i="9"/>
  <c r="O112" i="9"/>
  <c r="AC159" i="9"/>
  <c r="O159" i="9"/>
  <c r="N159" i="9"/>
  <c r="N128" i="9"/>
  <c r="O128" i="9"/>
  <c r="AC128" i="9"/>
  <c r="N43" i="9"/>
  <c r="AC43" i="9"/>
  <c r="O43" i="9"/>
  <c r="N117" i="9"/>
  <c r="O117" i="9"/>
  <c r="AC117" i="9"/>
  <c r="N73" i="9"/>
  <c r="AC73" i="9"/>
  <c r="O73" i="9"/>
  <c r="AC33" i="9"/>
  <c r="O33" i="9"/>
  <c r="N33" i="9"/>
  <c r="O24" i="9"/>
  <c r="AC24" i="9"/>
  <c r="N24" i="9"/>
  <c r="S160" i="9"/>
  <c r="P160" i="9"/>
  <c r="P234" i="9"/>
  <c r="R234" i="9" s="1"/>
  <c r="W234" i="9" s="1"/>
  <c r="S234" i="9"/>
  <c r="U234" i="9" s="1"/>
  <c r="V234" i="9" s="1"/>
  <c r="S8" i="9"/>
  <c r="P8" i="9"/>
  <c r="Q282" i="9"/>
  <c r="R282" i="9" s="1"/>
  <c r="W282" i="9" s="1"/>
  <c r="Q295" i="9"/>
  <c r="R295" i="9" s="1"/>
  <c r="W295" i="9" s="1"/>
  <c r="T295" i="9"/>
  <c r="U295" i="9" s="1"/>
  <c r="V295" i="9" s="1"/>
  <c r="P269" i="9"/>
  <c r="S230" i="9"/>
  <c r="P230" i="9"/>
  <c r="P326" i="9"/>
  <c r="R326" i="9" s="1"/>
  <c r="W326" i="9" s="1"/>
  <c r="S326" i="9"/>
  <c r="Q322" i="9"/>
  <c r="R322" i="9" s="1"/>
  <c r="W322" i="9" s="1"/>
  <c r="T322" i="9"/>
  <c r="U322" i="9" s="1"/>
  <c r="V322" i="9" s="1"/>
  <c r="Q300" i="9"/>
  <c r="T300" i="9"/>
  <c r="S344" i="9"/>
  <c r="T344" i="9"/>
  <c r="U344" i="9" s="1"/>
  <c r="V344" i="9" s="1"/>
  <c r="P344" i="9"/>
  <c r="Q344" i="9"/>
  <c r="Q359" i="9"/>
  <c r="R359" i="9" s="1"/>
  <c r="W359" i="9" s="1"/>
  <c r="S359" i="9"/>
  <c r="T359" i="9"/>
  <c r="U359" i="9" s="1"/>
  <c r="V359" i="9" s="1"/>
  <c r="Q305" i="9"/>
  <c r="R305" i="9" s="1"/>
  <c r="W305" i="9" s="1"/>
  <c r="S285" i="9"/>
  <c r="P285" i="9"/>
  <c r="P339" i="9"/>
  <c r="S339" i="9"/>
  <c r="U302" i="9"/>
  <c r="V302" i="9" s="1"/>
  <c r="T369" i="9"/>
  <c r="U369" i="9" s="1"/>
  <c r="V369" i="9" s="1"/>
  <c r="AC66" i="9"/>
  <c r="O66" i="9"/>
  <c r="N66" i="9"/>
  <c r="N195" i="9"/>
  <c r="O195" i="9"/>
  <c r="AC195" i="9"/>
  <c r="S347" i="9"/>
  <c r="P347" i="9"/>
  <c r="N187" i="9"/>
  <c r="O187" i="9"/>
  <c r="AC187" i="9"/>
  <c r="N190" i="9"/>
  <c r="O190" i="9"/>
  <c r="AC107" i="9"/>
  <c r="N107" i="9"/>
  <c r="O107" i="9"/>
  <c r="O25" i="9"/>
  <c r="N25" i="9"/>
  <c r="O172" i="9"/>
  <c r="N172" i="9"/>
  <c r="AC172" i="9"/>
  <c r="AC139" i="9"/>
  <c r="N139" i="9"/>
  <c r="O139" i="9"/>
  <c r="O259" i="9"/>
  <c r="N259" i="9"/>
  <c r="AC259" i="9"/>
  <c r="N115" i="9"/>
  <c r="O115" i="9"/>
  <c r="AC115" i="9"/>
  <c r="O113" i="9"/>
  <c r="AC113" i="9"/>
  <c r="N113" i="9"/>
  <c r="N69" i="9"/>
  <c r="O69" i="9"/>
  <c r="O32" i="9"/>
  <c r="AC32" i="9"/>
  <c r="N32" i="9"/>
  <c r="O22" i="9"/>
  <c r="AC22" i="9"/>
  <c r="N22" i="9"/>
  <c r="S188" i="9"/>
  <c r="T151" i="9"/>
  <c r="Q151" i="9"/>
  <c r="R151" i="9" s="1"/>
  <c r="W151" i="9" s="1"/>
  <c r="T250" i="9"/>
  <c r="U250" i="9" s="1"/>
  <c r="V250" i="9" s="1"/>
  <c r="Q303" i="9"/>
  <c r="R303" i="9" s="1"/>
  <c r="W303" i="9" s="1"/>
  <c r="T303" i="9"/>
  <c r="U303" i="9" s="1"/>
  <c r="V303" i="9" s="1"/>
  <c r="Q301" i="9"/>
  <c r="T301" i="9"/>
  <c r="T323" i="9"/>
  <c r="U323" i="9" s="1"/>
  <c r="V323" i="9" s="1"/>
  <c r="Q323" i="9"/>
  <c r="R323" i="9" s="1"/>
  <c r="W323" i="9" s="1"/>
  <c r="Q348" i="9"/>
  <c r="R348" i="9" s="1"/>
  <c r="W348" i="9" s="1"/>
  <c r="T348" i="9"/>
  <c r="U348" i="9" s="1"/>
  <c r="V348" i="9" s="1"/>
  <c r="Q298" i="9"/>
  <c r="R298" i="9" s="1"/>
  <c r="W298" i="9" s="1"/>
  <c r="Q332" i="9"/>
  <c r="R332" i="9" s="1"/>
  <c r="W332" i="9" s="1"/>
  <c r="T332" i="9"/>
  <c r="U332" i="9" s="1"/>
  <c r="V332" i="9" s="1"/>
  <c r="Q352" i="9"/>
  <c r="R352" i="9" s="1"/>
  <c r="W352" i="9" s="1"/>
  <c r="S352" i="9"/>
  <c r="T352" i="9"/>
  <c r="T357" i="9"/>
  <c r="Q357" i="9"/>
  <c r="R357" i="9" s="1"/>
  <c r="W357" i="9" s="1"/>
  <c r="T362" i="9"/>
  <c r="Q362" i="9"/>
  <c r="R346" i="9"/>
  <c r="W346" i="9" s="1"/>
  <c r="Q369" i="9"/>
  <c r="R369" i="9" s="1"/>
  <c r="W369" i="9" s="1"/>
  <c r="N127" i="9"/>
  <c r="O127" i="9"/>
  <c r="AC127" i="9"/>
  <c r="P310" i="9"/>
  <c r="S310" i="9"/>
  <c r="N14" i="9"/>
  <c r="O14" i="9"/>
  <c r="O176" i="9"/>
  <c r="N176" i="9"/>
  <c r="O185" i="9"/>
  <c r="N185" i="9"/>
  <c r="AC185" i="9"/>
  <c r="O168" i="9"/>
  <c r="N168" i="9"/>
  <c r="AC150" i="9"/>
  <c r="N150" i="9"/>
  <c r="O150" i="9"/>
  <c r="AC144" i="9"/>
  <c r="N144" i="9"/>
  <c r="O144" i="9"/>
  <c r="Q213" i="9"/>
  <c r="R213" i="9" s="1"/>
  <c r="W213" i="9" s="1"/>
  <c r="T213" i="9"/>
  <c r="U213" i="9" s="1"/>
  <c r="V213" i="9" s="1"/>
  <c r="P151" i="9"/>
  <c r="S151" i="9"/>
  <c r="S301" i="9"/>
  <c r="P301" i="9"/>
  <c r="P300" i="9"/>
  <c r="S300" i="9"/>
  <c r="Q296" i="9"/>
  <c r="R296" i="9" s="1"/>
  <c r="W296" i="9" s="1"/>
  <c r="T296" i="9"/>
  <c r="U296" i="9" s="1"/>
  <c r="V296" i="9" s="1"/>
  <c r="T298" i="9"/>
  <c r="U298" i="9" s="1"/>
  <c r="V298" i="9" s="1"/>
  <c r="Q343" i="9"/>
  <c r="T343" i="9"/>
  <c r="P357" i="9"/>
  <c r="S357" i="9"/>
  <c r="P345" i="9"/>
  <c r="S345" i="9"/>
  <c r="T347" i="9"/>
  <c r="U347" i="9" s="1"/>
  <c r="V347" i="9" s="1"/>
  <c r="Q338" i="9"/>
  <c r="R338" i="9" s="1"/>
  <c r="W338" i="9" s="1"/>
  <c r="T338" i="9"/>
  <c r="U338" i="9" s="1"/>
  <c r="V338" i="9" s="1"/>
  <c r="S362" i="9"/>
  <c r="P362" i="9"/>
  <c r="U346" i="9"/>
  <c r="V346" i="9" s="1"/>
  <c r="T226" i="9"/>
  <c r="U226" i="9" s="1"/>
  <c r="V226" i="9" s="1"/>
  <c r="Q226" i="9"/>
  <c r="R226" i="9" s="1"/>
  <c r="W226" i="9" s="1"/>
  <c r="AC59" i="9"/>
  <c r="N59" i="9"/>
  <c r="O59" i="9"/>
  <c r="T266" i="9"/>
  <c r="U266" i="9" s="1"/>
  <c r="V266" i="9" s="1"/>
  <c r="Q266" i="9"/>
  <c r="R266" i="9" s="1"/>
  <c r="W266" i="9" s="1"/>
  <c r="O243" i="9"/>
  <c r="N243" i="9"/>
  <c r="AC30" i="9"/>
  <c r="O30" i="9"/>
  <c r="N30" i="9"/>
  <c r="AC71" i="9"/>
  <c r="N71" i="9"/>
  <c r="O71" i="9"/>
  <c r="P205" i="9"/>
  <c r="S205" i="9"/>
  <c r="N123" i="9"/>
  <c r="AC123" i="9"/>
  <c r="O123" i="9"/>
  <c r="N94" i="9"/>
  <c r="O94" i="9"/>
  <c r="N72" i="9"/>
  <c r="O72" i="9"/>
  <c r="AC72" i="9"/>
  <c r="AC35" i="9"/>
  <c r="N35" i="9"/>
  <c r="O35" i="9"/>
  <c r="O184" i="9"/>
  <c r="N184" i="9"/>
  <c r="AC184" i="9"/>
  <c r="Q214" i="9"/>
  <c r="R214" i="9" s="1"/>
  <c r="W214" i="9" s="1"/>
  <c r="T214" i="9"/>
  <c r="U214" i="9" s="1"/>
  <c r="V214" i="9" s="1"/>
  <c r="O227" i="9"/>
  <c r="AC227" i="9"/>
  <c r="N227" i="9"/>
  <c r="AC142" i="9"/>
  <c r="N142" i="9"/>
  <c r="O142" i="9"/>
  <c r="AC141" i="9"/>
  <c r="N141" i="9"/>
  <c r="O141" i="9"/>
  <c r="S189" i="9"/>
  <c r="P189" i="9"/>
  <c r="N200" i="9"/>
  <c r="O200" i="9"/>
  <c r="AC200" i="9"/>
  <c r="AC138" i="9"/>
  <c r="N138" i="9"/>
  <c r="O138" i="9"/>
  <c r="P214" i="9"/>
  <c r="S214" i="9"/>
  <c r="N122" i="9"/>
  <c r="AC122" i="9"/>
  <c r="O122" i="9"/>
  <c r="N124" i="9"/>
  <c r="AC124" i="9"/>
  <c r="O124" i="9"/>
  <c r="O263" i="9"/>
  <c r="N263" i="9"/>
  <c r="AC263" i="9"/>
  <c r="O219" i="9"/>
  <c r="N219" i="9"/>
  <c r="AC91" i="9"/>
  <c r="N91" i="9"/>
  <c r="O91" i="9"/>
  <c r="AC273" i="9"/>
  <c r="N273" i="9"/>
  <c r="O273" i="9"/>
  <c r="N174" i="9"/>
  <c r="AC174" i="9"/>
  <c r="O174" i="9"/>
  <c r="O147" i="9"/>
  <c r="N147" i="9"/>
  <c r="AC147" i="9"/>
  <c r="AC215" i="9"/>
  <c r="O215" i="9"/>
  <c r="N215" i="9"/>
  <c r="N37" i="9"/>
  <c r="O37" i="9"/>
  <c r="AC37" i="9"/>
  <c r="N137" i="9"/>
  <c r="O137" i="9"/>
  <c r="N133" i="9"/>
  <c r="O133" i="9"/>
  <c r="AC133" i="9"/>
  <c r="N96" i="9"/>
  <c r="AC96" i="9"/>
  <c r="O96" i="9"/>
  <c r="Q220" i="9"/>
  <c r="T220" i="9"/>
  <c r="S218" i="9"/>
  <c r="U218" i="9" s="1"/>
  <c r="V218" i="9" s="1"/>
  <c r="P218" i="9"/>
  <c r="R218" i="9" s="1"/>
  <c r="W218" i="9" s="1"/>
  <c r="N271" i="9"/>
  <c r="O271" i="9"/>
  <c r="AC173" i="9"/>
  <c r="N173" i="9"/>
  <c r="O173" i="9"/>
  <c r="O255" i="9"/>
  <c r="N255" i="9"/>
  <c r="AC255" i="9"/>
  <c r="O212" i="9"/>
  <c r="N212" i="9"/>
  <c r="AC212" i="9"/>
  <c r="N194" i="9"/>
  <c r="AC194" i="9"/>
  <c r="O194" i="9"/>
  <c r="AC207" i="9"/>
  <c r="N207" i="9"/>
  <c r="O207" i="9"/>
  <c r="O131" i="9"/>
  <c r="N131" i="9"/>
  <c r="AC131" i="9"/>
  <c r="N88" i="9"/>
  <c r="O88" i="9"/>
  <c r="O68" i="9"/>
  <c r="AC68" i="9"/>
  <c r="N68" i="9"/>
  <c r="N109" i="9"/>
  <c r="O109" i="9"/>
  <c r="AC109" i="9"/>
  <c r="AC60" i="9"/>
  <c r="N60" i="9"/>
  <c r="O60" i="9"/>
  <c r="AC65" i="9"/>
  <c r="O65" i="9"/>
  <c r="N65" i="9"/>
  <c r="AC20" i="9"/>
  <c r="N20" i="9"/>
  <c r="O20" i="9"/>
  <c r="Q209" i="9"/>
  <c r="R209" i="9" s="1"/>
  <c r="W209" i="9" s="1"/>
  <c r="T209" i="9"/>
  <c r="U209" i="9" s="1"/>
  <c r="V209" i="9" s="1"/>
  <c r="P188" i="9"/>
  <c r="T257" i="9"/>
  <c r="Q257" i="9"/>
  <c r="R257" i="9" s="1"/>
  <c r="W257" i="9" s="1"/>
  <c r="Q283" i="9"/>
  <c r="R283" i="9" s="1"/>
  <c r="W283" i="9" s="1"/>
  <c r="T283" i="9"/>
  <c r="U283" i="9" s="1"/>
  <c r="V283" i="9" s="1"/>
  <c r="P220" i="9"/>
  <c r="S220" i="9"/>
  <c r="N268" i="9"/>
  <c r="O268" i="9"/>
  <c r="AC268" i="9"/>
  <c r="O232" i="9"/>
  <c r="AC232" i="9"/>
  <c r="N232" i="9"/>
  <c r="AC251" i="9"/>
  <c r="O251" i="9"/>
  <c r="N251" i="9"/>
  <c r="N210" i="9"/>
  <c r="AC210" i="9"/>
  <c r="O210" i="9"/>
  <c r="AC111" i="9"/>
  <c r="N111" i="9"/>
  <c r="O111" i="9"/>
  <c r="AC203" i="9"/>
  <c r="O203" i="9"/>
  <c r="N203" i="9"/>
  <c r="O130" i="9"/>
  <c r="AC130" i="9"/>
  <c r="N130" i="9"/>
  <c r="O38" i="9"/>
  <c r="AC38" i="9"/>
  <c r="N38" i="9"/>
  <c r="N80" i="9"/>
  <c r="O80" i="9"/>
  <c r="AC80" i="9"/>
  <c r="AC70" i="9"/>
  <c r="O70" i="9"/>
  <c r="N70" i="9"/>
  <c r="O105" i="9"/>
  <c r="AC105" i="9"/>
  <c r="N105" i="9"/>
  <c r="N52" i="9"/>
  <c r="O52" i="9"/>
  <c r="N61" i="9"/>
  <c r="O61" i="9"/>
  <c r="AC61" i="9"/>
  <c r="N18" i="9"/>
  <c r="AC18" i="9"/>
  <c r="O18" i="9"/>
  <c r="P213" i="9"/>
  <c r="S213" i="9"/>
  <c r="P209" i="9"/>
  <c r="S209" i="9"/>
  <c r="S249" i="9"/>
  <c r="P249" i="9"/>
  <c r="R249" i="9" s="1"/>
  <c r="W249" i="9" s="1"/>
  <c r="S236" i="9"/>
  <c r="S257" i="9"/>
  <c r="P257" i="9"/>
  <c r="S254" i="9"/>
  <c r="U254" i="9" s="1"/>
  <c r="V254" i="9" s="1"/>
  <c r="P254" i="9"/>
  <c r="R254" i="9" s="1"/>
  <c r="W254" i="9" s="1"/>
  <c r="T256" i="9"/>
  <c r="U256" i="9" s="1"/>
  <c r="V256" i="9" s="1"/>
  <c r="Q256" i="9"/>
  <c r="R256" i="9" s="1"/>
  <c r="W256" i="9" s="1"/>
  <c r="Q299" i="9"/>
  <c r="R299" i="9" s="1"/>
  <c r="W299" i="9" s="1"/>
  <c r="T299" i="9"/>
  <c r="U299" i="9" s="1"/>
  <c r="V299" i="9" s="1"/>
  <c r="P283" i="9"/>
  <c r="T326" i="9"/>
  <c r="U326" i="9" s="1"/>
  <c r="V326" i="9" s="1"/>
  <c r="P328" i="9"/>
  <c r="S328" i="9"/>
  <c r="P343" i="9"/>
  <c r="S343" i="9"/>
  <c r="Q310" i="9"/>
  <c r="R310" i="9" s="1"/>
  <c r="W310" i="9" s="1"/>
  <c r="T310" i="9"/>
  <c r="U310" i="9" s="1"/>
  <c r="V310" i="9" s="1"/>
  <c r="T311" i="9"/>
  <c r="U311" i="9" s="1"/>
  <c r="V311" i="9" s="1"/>
  <c r="Q311" i="9"/>
  <c r="R311" i="9" s="1"/>
  <c r="W311" i="9" s="1"/>
  <c r="Q347" i="9"/>
  <c r="R347" i="9" s="1"/>
  <c r="W347" i="9" s="1"/>
  <c r="P352" i="9"/>
  <c r="P329" i="9"/>
  <c r="Q366" i="9"/>
  <c r="R366" i="9" s="1"/>
  <c r="W366" i="9" s="1"/>
  <c r="AE186" i="9" l="1"/>
  <c r="AH186" i="9"/>
  <c r="AH110" i="9"/>
  <c r="AE110" i="9"/>
  <c r="AH19" i="9"/>
  <c r="AE19" i="9"/>
  <c r="AH10" i="9"/>
  <c r="AE10" i="9"/>
  <c r="AE275" i="9"/>
  <c r="AH275" i="9"/>
  <c r="AE112" i="9"/>
  <c r="AH112" i="9"/>
  <c r="AH58" i="9"/>
  <c r="AE58" i="9"/>
  <c r="AB356" i="9"/>
  <c r="AC356" i="9"/>
  <c r="AB242" i="9"/>
  <c r="AC242" i="9"/>
  <c r="AQ121" i="9"/>
  <c r="AB121" i="9"/>
  <c r="R339" i="9"/>
  <c r="W339" i="9" s="1"/>
  <c r="Q125" i="9"/>
  <c r="T125" i="9"/>
  <c r="T63" i="9"/>
  <c r="Q63" i="9"/>
  <c r="Q27" i="9"/>
  <c r="T27" i="9"/>
  <c r="R238" i="9"/>
  <c r="W238" i="9" s="1"/>
  <c r="P18" i="9"/>
  <c r="S18" i="9"/>
  <c r="T142" i="9"/>
  <c r="U142" i="9" s="1"/>
  <c r="V142" i="9" s="1"/>
  <c r="Q142" i="9"/>
  <c r="R142" i="9" s="1"/>
  <c r="W142" i="9" s="1"/>
  <c r="AB372" i="9"/>
  <c r="AC372" i="9"/>
  <c r="AB197" i="9"/>
  <c r="AC197" i="9"/>
  <c r="AB153" i="9"/>
  <c r="Q264" i="9"/>
  <c r="T264" i="9"/>
  <c r="P229" i="9"/>
  <c r="S229" i="9"/>
  <c r="Q167" i="9"/>
  <c r="T167" i="9"/>
  <c r="S27" i="9"/>
  <c r="P27" i="9"/>
  <c r="Q20" i="9"/>
  <c r="T20" i="9"/>
  <c r="U20" i="9" s="1"/>
  <c r="V20" i="9" s="1"/>
  <c r="T88" i="9"/>
  <c r="Q88" i="9"/>
  <c r="R88" i="9" s="1"/>
  <c r="W88" i="9" s="1"/>
  <c r="Q255" i="9"/>
  <c r="T255" i="9"/>
  <c r="P133" i="9"/>
  <c r="S133" i="9"/>
  <c r="Q273" i="9"/>
  <c r="R273" i="9" s="1"/>
  <c r="W273" i="9" s="1"/>
  <c r="T273" i="9"/>
  <c r="U273" i="9" s="1"/>
  <c r="V273" i="9" s="1"/>
  <c r="S142" i="9"/>
  <c r="P142" i="9"/>
  <c r="Q243" i="9"/>
  <c r="T243" i="9"/>
  <c r="T144" i="9"/>
  <c r="Q144" i="9"/>
  <c r="R144" i="9" s="1"/>
  <c r="W144" i="9" s="1"/>
  <c r="Q14" i="9"/>
  <c r="T14" i="9"/>
  <c r="Q259" i="9"/>
  <c r="T259" i="9"/>
  <c r="AE187" i="9"/>
  <c r="AH187" i="9"/>
  <c r="AB369" i="9"/>
  <c r="AC369" i="9"/>
  <c r="AB323" i="9"/>
  <c r="AC323" i="9"/>
  <c r="AB315" i="9"/>
  <c r="AC315" i="9"/>
  <c r="AB324" i="9"/>
  <c r="AC324" i="9"/>
  <c r="AB316" i="9"/>
  <c r="AC316" i="9"/>
  <c r="AB286" i="9"/>
  <c r="AC286" i="9"/>
  <c r="AB261" i="9"/>
  <c r="AC261" i="9"/>
  <c r="AB247" i="9"/>
  <c r="AB199" i="9"/>
  <c r="AB249" i="9"/>
  <c r="AC249" i="9"/>
  <c r="AB212" i="9"/>
  <c r="AQ212" i="9"/>
  <c r="AB229" i="9"/>
  <c r="AB163" i="9"/>
  <c r="AB209" i="9"/>
  <c r="AC209" i="9"/>
  <c r="AB138" i="9"/>
  <c r="AB92" i="9"/>
  <c r="AB150" i="9"/>
  <c r="AB89" i="9"/>
  <c r="AB68" i="9"/>
  <c r="AB104" i="9"/>
  <c r="AB84" i="9"/>
  <c r="AB29" i="9"/>
  <c r="AB48" i="9"/>
  <c r="T201" i="9"/>
  <c r="Q201" i="9"/>
  <c r="R285" i="9"/>
  <c r="W285" i="9" s="1"/>
  <c r="P121" i="9"/>
  <c r="S121" i="9"/>
  <c r="P103" i="9"/>
  <c r="S103" i="9"/>
  <c r="R293" i="9"/>
  <c r="W293" i="9" s="1"/>
  <c r="P75" i="9"/>
  <c r="S75" i="9"/>
  <c r="S95" i="9"/>
  <c r="P95" i="9"/>
  <c r="S85" i="9"/>
  <c r="P85" i="9"/>
  <c r="Q156" i="9"/>
  <c r="T156" i="9"/>
  <c r="P264" i="9"/>
  <c r="S264" i="9"/>
  <c r="Q53" i="9"/>
  <c r="T53" i="9"/>
  <c r="P58" i="9"/>
  <c r="S58" i="9"/>
  <c r="P171" i="9"/>
  <c r="S171" i="9"/>
  <c r="S169" i="9"/>
  <c r="P169" i="9"/>
  <c r="T229" i="9"/>
  <c r="Q229" i="9"/>
  <c r="Q13" i="9"/>
  <c r="T13" i="9"/>
  <c r="Q17" i="9"/>
  <c r="T17" i="9"/>
  <c r="S221" i="9"/>
  <c r="P221" i="9"/>
  <c r="Q92" i="9"/>
  <c r="R92" i="9" s="1"/>
  <c r="W92" i="9" s="1"/>
  <c r="T92" i="9"/>
  <c r="U92" i="9" s="1"/>
  <c r="V92" i="9" s="1"/>
  <c r="Q45" i="9"/>
  <c r="T45" i="9"/>
  <c r="U45" i="9" s="1"/>
  <c r="V45" i="9" s="1"/>
  <c r="Q57" i="9"/>
  <c r="R57" i="9" s="1"/>
  <c r="W57" i="9" s="1"/>
  <c r="T57" i="9"/>
  <c r="U242" i="9"/>
  <c r="V242" i="9" s="1"/>
  <c r="T153" i="9"/>
  <c r="Q153" i="9"/>
  <c r="AB329" i="9"/>
  <c r="AC329" i="9"/>
  <c r="AB50" i="9"/>
  <c r="P108" i="9"/>
  <c r="S108" i="9"/>
  <c r="AH229" i="9"/>
  <c r="AE229" i="9"/>
  <c r="P38" i="9"/>
  <c r="S38" i="9"/>
  <c r="P72" i="9"/>
  <c r="S72" i="9"/>
  <c r="AB255" i="9"/>
  <c r="AB74" i="9"/>
  <c r="Q121" i="9"/>
  <c r="T121" i="9"/>
  <c r="U121" i="9" s="1"/>
  <c r="V121" i="9" s="1"/>
  <c r="Q58" i="9"/>
  <c r="R58" i="9" s="1"/>
  <c r="W58" i="9" s="1"/>
  <c r="T58" i="9"/>
  <c r="S63" i="9"/>
  <c r="P63" i="9"/>
  <c r="P20" i="9"/>
  <c r="S20" i="9"/>
  <c r="T137" i="9"/>
  <c r="Q137" i="9"/>
  <c r="P122" i="9"/>
  <c r="S122" i="9"/>
  <c r="P144" i="9"/>
  <c r="S144" i="9"/>
  <c r="S14" i="9"/>
  <c r="P14" i="9"/>
  <c r="Q22" i="9"/>
  <c r="T22" i="9"/>
  <c r="T139" i="9"/>
  <c r="U139" i="9" s="1"/>
  <c r="V139" i="9" s="1"/>
  <c r="Q139" i="9"/>
  <c r="R139" i="9" s="1"/>
  <c r="W139" i="9" s="1"/>
  <c r="Q187" i="9"/>
  <c r="T187" i="9"/>
  <c r="U187" i="9" s="1"/>
  <c r="V187" i="9" s="1"/>
  <c r="Q73" i="9"/>
  <c r="R73" i="9" s="1"/>
  <c r="W73" i="9" s="1"/>
  <c r="T73" i="9"/>
  <c r="Q112" i="9"/>
  <c r="T112" i="9"/>
  <c r="AB353" i="9"/>
  <c r="AC353" i="9"/>
  <c r="AB321" i="9"/>
  <c r="AC321" i="9"/>
  <c r="AB300" i="9"/>
  <c r="AC300" i="9"/>
  <c r="AB309" i="9"/>
  <c r="AC309" i="9"/>
  <c r="AB299" i="9"/>
  <c r="AC299" i="9"/>
  <c r="AB304" i="9"/>
  <c r="AC304" i="9"/>
  <c r="AB292" i="9"/>
  <c r="AC292" i="9"/>
  <c r="AB233" i="9"/>
  <c r="AB180" i="9"/>
  <c r="AB232" i="9"/>
  <c r="AB201" i="9"/>
  <c r="AB192" i="9"/>
  <c r="AC192" i="9"/>
  <c r="AB155" i="9"/>
  <c r="AB193" i="9"/>
  <c r="AB122" i="9"/>
  <c r="AB133" i="9"/>
  <c r="AB139" i="9"/>
  <c r="AB90" i="9"/>
  <c r="AB91" i="9"/>
  <c r="AE91" i="9" s="1"/>
  <c r="AB100" i="9"/>
  <c r="AB80" i="9"/>
  <c r="AB15" i="9"/>
  <c r="AB44" i="9"/>
  <c r="S201" i="9"/>
  <c r="P201" i="9"/>
  <c r="AC121" i="9"/>
  <c r="U236" i="9"/>
  <c r="V236" i="9" s="1"/>
  <c r="P156" i="9"/>
  <c r="S156" i="9"/>
  <c r="Q275" i="9"/>
  <c r="R275" i="9" s="1"/>
  <c r="W275" i="9" s="1"/>
  <c r="T275" i="9"/>
  <c r="T10" i="9"/>
  <c r="Q10" i="9"/>
  <c r="T119" i="9"/>
  <c r="Q119" i="9"/>
  <c r="T171" i="9"/>
  <c r="U171" i="9" s="1"/>
  <c r="V171" i="9" s="1"/>
  <c r="Q171" i="9"/>
  <c r="P64" i="9"/>
  <c r="S64" i="9"/>
  <c r="AC193" i="9"/>
  <c r="S13" i="9"/>
  <c r="P13" i="9"/>
  <c r="S17" i="9"/>
  <c r="P17" i="9"/>
  <c r="T164" i="9"/>
  <c r="U164" i="9" s="1"/>
  <c r="V164" i="9" s="1"/>
  <c r="Q164" i="9"/>
  <c r="R164" i="9" s="1"/>
  <c r="W164" i="9" s="1"/>
  <c r="P92" i="9"/>
  <c r="S92" i="9"/>
  <c r="P247" i="9"/>
  <c r="S247" i="9"/>
  <c r="Q186" i="9"/>
  <c r="T186" i="9"/>
  <c r="T11" i="9"/>
  <c r="Q11" i="9"/>
  <c r="R11" i="9" s="1"/>
  <c r="W11" i="9" s="1"/>
  <c r="T225" i="9"/>
  <c r="Q225" i="9"/>
  <c r="Q12" i="9"/>
  <c r="T12" i="9"/>
  <c r="U12" i="9" s="1"/>
  <c r="V12" i="9" s="1"/>
  <c r="P153" i="9"/>
  <c r="S153" i="9"/>
  <c r="P239" i="9"/>
  <c r="S239" i="9"/>
  <c r="S124" i="9"/>
  <c r="P124" i="9"/>
  <c r="Q176" i="9"/>
  <c r="T176" i="9"/>
  <c r="AB340" i="9"/>
  <c r="AC340" i="9"/>
  <c r="AB97" i="9"/>
  <c r="S77" i="9"/>
  <c r="P77" i="9"/>
  <c r="AE28" i="9"/>
  <c r="AH28" i="9"/>
  <c r="S255" i="9"/>
  <c r="P255" i="9"/>
  <c r="AQ348" i="9"/>
  <c r="AB348" i="9"/>
  <c r="AC348" i="9"/>
  <c r="AB168" i="9"/>
  <c r="AB69" i="9"/>
  <c r="AC153" i="9"/>
  <c r="P232" i="9"/>
  <c r="S232" i="9"/>
  <c r="P273" i="9"/>
  <c r="S273" i="9"/>
  <c r="AH232" i="9"/>
  <c r="AE232" i="9"/>
  <c r="AH273" i="9"/>
  <c r="P94" i="9"/>
  <c r="S94" i="9"/>
  <c r="P32" i="9"/>
  <c r="S32" i="9"/>
  <c r="S139" i="9"/>
  <c r="P139" i="9"/>
  <c r="S187" i="9"/>
  <c r="P187" i="9"/>
  <c r="P112" i="9"/>
  <c r="S112" i="9"/>
  <c r="AB357" i="9"/>
  <c r="AQ357" i="9"/>
  <c r="AC357" i="9"/>
  <c r="AB330" i="9"/>
  <c r="AC330" i="9"/>
  <c r="AB355" i="9"/>
  <c r="AC355" i="9"/>
  <c r="AB345" i="9"/>
  <c r="AC345" i="9"/>
  <c r="AB302" i="9"/>
  <c r="AC302" i="9"/>
  <c r="AB294" i="9"/>
  <c r="AC294" i="9"/>
  <c r="AB285" i="9"/>
  <c r="AC285" i="9"/>
  <c r="AB240" i="9"/>
  <c r="AC240" i="9"/>
  <c r="AB204" i="9"/>
  <c r="AB244" i="9"/>
  <c r="AC244" i="9"/>
  <c r="AB176" i="9"/>
  <c r="AB181" i="9"/>
  <c r="AB234" i="9"/>
  <c r="AQ234" i="9"/>
  <c r="AC234" i="9"/>
  <c r="AB185" i="9"/>
  <c r="AB106" i="9"/>
  <c r="AB125" i="9"/>
  <c r="AB113" i="9"/>
  <c r="AB85" i="9"/>
  <c r="AE85" i="9" s="1"/>
  <c r="AB79" i="9"/>
  <c r="AB96" i="9"/>
  <c r="AB76" i="9"/>
  <c r="AB66" i="9"/>
  <c r="AB28" i="9"/>
  <c r="AC201" i="9"/>
  <c r="U8" i="9"/>
  <c r="V8" i="9" s="1"/>
  <c r="F12" i="4" s="1"/>
  <c r="Z41" i="4" s="1"/>
  <c r="T74" i="9"/>
  <c r="Q74" i="9"/>
  <c r="Q223" i="9"/>
  <c r="T223" i="9"/>
  <c r="T110" i="9"/>
  <c r="Q110" i="9"/>
  <c r="AC84" i="9"/>
  <c r="R329" i="9"/>
  <c r="W329" i="9" s="1"/>
  <c r="Q85" i="9"/>
  <c r="T85" i="9"/>
  <c r="U85" i="9" s="1"/>
  <c r="V85" i="9" s="1"/>
  <c r="P163" i="9"/>
  <c r="S163" i="9"/>
  <c r="S275" i="9"/>
  <c r="P275" i="9"/>
  <c r="S53" i="9"/>
  <c r="P53" i="9"/>
  <c r="U361" i="9"/>
  <c r="V361" i="9" s="1"/>
  <c r="P10" i="9"/>
  <c r="S10" i="9"/>
  <c r="Q64" i="9"/>
  <c r="R64" i="9" s="1"/>
  <c r="W64" i="9" s="1"/>
  <c r="T64" i="9"/>
  <c r="U64" i="9" s="1"/>
  <c r="V64" i="9" s="1"/>
  <c r="P158" i="9"/>
  <c r="S158" i="9"/>
  <c r="T193" i="9"/>
  <c r="U193" i="9" s="1"/>
  <c r="V193" i="9" s="1"/>
  <c r="Q193" i="9"/>
  <c r="Q106" i="9"/>
  <c r="R106" i="9" s="1"/>
  <c r="W106" i="9" s="1"/>
  <c r="T106" i="9"/>
  <c r="S179" i="9"/>
  <c r="P179" i="9"/>
  <c r="S164" i="9"/>
  <c r="P164" i="9"/>
  <c r="P183" i="9"/>
  <c r="S183" i="9"/>
  <c r="P149" i="9"/>
  <c r="S149" i="9"/>
  <c r="Q247" i="9"/>
  <c r="R247" i="9" s="1"/>
  <c r="W247" i="9" s="1"/>
  <c r="T247" i="9"/>
  <c r="U247" i="9" s="1"/>
  <c r="V247" i="9" s="1"/>
  <c r="Q9" i="9"/>
  <c r="T9" i="9"/>
  <c r="U9" i="9" s="1"/>
  <c r="V9" i="9" s="1"/>
  <c r="S11" i="9"/>
  <c r="S374" i="9" s="1"/>
  <c r="P12" i="4" s="1"/>
  <c r="P11" i="9"/>
  <c r="P12" i="9"/>
  <c r="S12" i="9"/>
  <c r="P118" i="9"/>
  <c r="S118" i="9"/>
  <c r="Q239" i="9"/>
  <c r="T239" i="9"/>
  <c r="U345" i="9"/>
  <c r="V345" i="9" s="1"/>
  <c r="P251" i="9"/>
  <c r="S251" i="9"/>
  <c r="AH255" i="9"/>
  <c r="AE255" i="9"/>
  <c r="Q72" i="9"/>
  <c r="R72" i="9" s="1"/>
  <c r="W72" i="9" s="1"/>
  <c r="T72" i="9"/>
  <c r="U72" i="9" s="1"/>
  <c r="V72" i="9" s="1"/>
  <c r="AB368" i="9"/>
  <c r="AC368" i="9"/>
  <c r="AB171" i="9"/>
  <c r="AH171" i="9" s="1"/>
  <c r="AB88" i="9"/>
  <c r="AH88" i="9" s="1"/>
  <c r="S97" i="9"/>
  <c r="P97" i="9"/>
  <c r="P277" i="9"/>
  <c r="S277" i="9"/>
  <c r="S15" i="9"/>
  <c r="P15" i="9"/>
  <c r="AH167" i="9"/>
  <c r="AH78" i="9"/>
  <c r="Q133" i="9"/>
  <c r="R133" i="9" s="1"/>
  <c r="W133" i="9" s="1"/>
  <c r="T133" i="9"/>
  <c r="U133" i="9" s="1"/>
  <c r="V133" i="9" s="1"/>
  <c r="S243" i="9"/>
  <c r="P243" i="9"/>
  <c r="P190" i="9"/>
  <c r="S190" i="9"/>
  <c r="AB327" i="9"/>
  <c r="AC327" i="9"/>
  <c r="AB219" i="9"/>
  <c r="AB94" i="9"/>
  <c r="T97" i="9"/>
  <c r="U97" i="9" s="1"/>
  <c r="V97" i="9" s="1"/>
  <c r="Q97" i="9"/>
  <c r="R97" i="9" s="1"/>
  <c r="W97" i="9" s="1"/>
  <c r="T75" i="9"/>
  <c r="U75" i="9" s="1"/>
  <c r="V75" i="9" s="1"/>
  <c r="Q75" i="9"/>
  <c r="R75" i="9" s="1"/>
  <c r="W75" i="9" s="1"/>
  <c r="P198" i="9"/>
  <c r="S198" i="9"/>
  <c r="S152" i="9"/>
  <c r="P152" i="9"/>
  <c r="T169" i="9"/>
  <c r="U169" i="9" s="1"/>
  <c r="V169" i="9" s="1"/>
  <c r="Q169" i="9"/>
  <c r="R169" i="9" s="1"/>
  <c r="W169" i="9" s="1"/>
  <c r="U238" i="9"/>
  <c r="V238" i="9" s="1"/>
  <c r="T61" i="9"/>
  <c r="U61" i="9" s="1"/>
  <c r="V61" i="9" s="1"/>
  <c r="Q61" i="9"/>
  <c r="R61" i="9" s="1"/>
  <c r="W61" i="9" s="1"/>
  <c r="S88" i="9"/>
  <c r="P88" i="9"/>
  <c r="P61" i="9"/>
  <c r="S61" i="9"/>
  <c r="S173" i="9"/>
  <c r="P173" i="9"/>
  <c r="P137" i="9"/>
  <c r="S137" i="9"/>
  <c r="P227" i="9"/>
  <c r="S227" i="9"/>
  <c r="T232" i="9"/>
  <c r="U232" i="9" s="1"/>
  <c r="V232" i="9" s="1"/>
  <c r="Q232" i="9"/>
  <c r="R232" i="9" s="1"/>
  <c r="W232" i="9" s="1"/>
  <c r="P131" i="9"/>
  <c r="S131" i="9"/>
  <c r="Q150" i="9"/>
  <c r="T150" i="9"/>
  <c r="AE139" i="9"/>
  <c r="AH139" i="9"/>
  <c r="S73" i="9"/>
  <c r="P73" i="9"/>
  <c r="Q178" i="9"/>
  <c r="R178" i="9" s="1"/>
  <c r="W178" i="9" s="1"/>
  <c r="T178" i="9"/>
  <c r="AB370" i="9"/>
  <c r="AQ370" i="9"/>
  <c r="AC370" i="9"/>
  <c r="AB328" i="9"/>
  <c r="AC328" i="9"/>
  <c r="AB351" i="9"/>
  <c r="AC351" i="9"/>
  <c r="AB341" i="9"/>
  <c r="AC341" i="9"/>
  <c r="AB296" i="9"/>
  <c r="AC296" i="9"/>
  <c r="AB273" i="9"/>
  <c r="AE273" i="9" s="1"/>
  <c r="AB314" i="9"/>
  <c r="AQ314" i="9"/>
  <c r="AC314" i="9"/>
  <c r="AB235" i="9"/>
  <c r="AB184" i="9"/>
  <c r="AB239" i="9"/>
  <c r="AB217" i="9"/>
  <c r="AC217" i="9"/>
  <c r="AB236" i="9"/>
  <c r="AC236" i="9"/>
  <c r="AB230" i="9"/>
  <c r="AQ230" i="9"/>
  <c r="AC230" i="9"/>
  <c r="AB183" i="9"/>
  <c r="AB206" i="9"/>
  <c r="AB142" i="9"/>
  <c r="AB26" i="9"/>
  <c r="AB73" i="9"/>
  <c r="AE73" i="9" s="1"/>
  <c r="AB70" i="9"/>
  <c r="AB75" i="9"/>
  <c r="AE75" i="9" s="1"/>
  <c r="AB72" i="9"/>
  <c r="AQ72" i="9"/>
  <c r="AB59" i="9"/>
  <c r="AB38" i="9"/>
  <c r="U368" i="9"/>
  <c r="V368" i="9" s="1"/>
  <c r="R8" i="9"/>
  <c r="P74" i="9"/>
  <c r="S74" i="9"/>
  <c r="S223" i="9"/>
  <c r="P223" i="9"/>
  <c r="P110" i="9"/>
  <c r="S110" i="9"/>
  <c r="AC29" i="9"/>
  <c r="Q84" i="9"/>
  <c r="T84" i="9"/>
  <c r="U84" i="9" s="1"/>
  <c r="V84" i="9" s="1"/>
  <c r="Q102" i="9"/>
  <c r="R102" i="9" s="1"/>
  <c r="W102" i="9" s="1"/>
  <c r="T102" i="9"/>
  <c r="AC163" i="9"/>
  <c r="R361" i="9"/>
  <c r="W361" i="9" s="1"/>
  <c r="Q44" i="9"/>
  <c r="T44" i="9"/>
  <c r="Q165" i="9"/>
  <c r="T165" i="9"/>
  <c r="P119" i="9"/>
  <c r="S119" i="9"/>
  <c r="P193" i="9"/>
  <c r="S193" i="9"/>
  <c r="AC106" i="9"/>
  <c r="Q179" i="9"/>
  <c r="R179" i="9" s="1"/>
  <c r="W179" i="9" s="1"/>
  <c r="T179" i="9"/>
  <c r="U179" i="9" s="1"/>
  <c r="V179" i="9" s="1"/>
  <c r="Q183" i="9"/>
  <c r="R183" i="9" s="1"/>
  <c r="W183" i="9" s="1"/>
  <c r="T183" i="9"/>
  <c r="U183" i="9" s="1"/>
  <c r="V183" i="9" s="1"/>
  <c r="T149" i="9"/>
  <c r="Q149" i="9"/>
  <c r="R149" i="9" s="1"/>
  <c r="W149" i="9" s="1"/>
  <c r="AC247" i="9"/>
  <c r="P9" i="9"/>
  <c r="S9" i="9"/>
  <c r="P186" i="9"/>
  <c r="S186" i="9"/>
  <c r="S49" i="9"/>
  <c r="P49" i="9"/>
  <c r="AC239" i="9"/>
  <c r="R345" i="9"/>
  <c r="W345" i="9" s="1"/>
  <c r="S80" i="9"/>
  <c r="P80" i="9"/>
  <c r="T159" i="9"/>
  <c r="Q159" i="9"/>
  <c r="R159" i="9" s="1"/>
  <c r="W159" i="9" s="1"/>
  <c r="AB228" i="9"/>
  <c r="AC228" i="9"/>
  <c r="AB137" i="9"/>
  <c r="AE137" i="9" s="1"/>
  <c r="AB56" i="9"/>
  <c r="T103" i="9"/>
  <c r="Q103" i="9"/>
  <c r="T95" i="9"/>
  <c r="U95" i="9" s="1"/>
  <c r="V95" i="9" s="1"/>
  <c r="Q95" i="9"/>
  <c r="R95" i="9" s="1"/>
  <c r="W95" i="9" s="1"/>
  <c r="T181" i="9"/>
  <c r="Q181" i="9"/>
  <c r="R181" i="9" s="1"/>
  <c r="W181" i="9" s="1"/>
  <c r="T122" i="9"/>
  <c r="U122" i="9" s="1"/>
  <c r="V122" i="9" s="1"/>
  <c r="Q122" i="9"/>
  <c r="R122" i="9" s="1"/>
  <c r="W122" i="9" s="1"/>
  <c r="P22" i="9"/>
  <c r="S22" i="9"/>
  <c r="AB318" i="9"/>
  <c r="AC318" i="9"/>
  <c r="AB211" i="9"/>
  <c r="AB52" i="9"/>
  <c r="P28" i="9"/>
  <c r="S28" i="9"/>
  <c r="S181" i="9"/>
  <c r="P181" i="9"/>
  <c r="Q38" i="9"/>
  <c r="T38" i="9"/>
  <c r="U38" i="9" s="1"/>
  <c r="V38" i="9" s="1"/>
  <c r="T173" i="9"/>
  <c r="U173" i="9" s="1"/>
  <c r="V173" i="9" s="1"/>
  <c r="Q173" i="9"/>
  <c r="R173" i="9" s="1"/>
  <c r="W173" i="9" s="1"/>
  <c r="T94" i="9"/>
  <c r="U94" i="9" s="1"/>
  <c r="V94" i="9" s="1"/>
  <c r="Q94" i="9"/>
  <c r="P130" i="9"/>
  <c r="S130" i="9"/>
  <c r="Q52" i="9"/>
  <c r="R52" i="9" s="1"/>
  <c r="W52" i="9" s="1"/>
  <c r="T52" i="9"/>
  <c r="U52" i="9" s="1"/>
  <c r="V52" i="9" s="1"/>
  <c r="P65" i="9"/>
  <c r="S65" i="9"/>
  <c r="T91" i="9"/>
  <c r="U91" i="9" s="1"/>
  <c r="V91" i="9" s="1"/>
  <c r="Q91" i="9"/>
  <c r="R91" i="9" s="1"/>
  <c r="W91" i="9" s="1"/>
  <c r="T123" i="9"/>
  <c r="U123" i="9" s="1"/>
  <c r="V123" i="9" s="1"/>
  <c r="Q123" i="9"/>
  <c r="U343" i="9"/>
  <c r="V343" i="9" s="1"/>
  <c r="S52" i="9"/>
  <c r="P52" i="9"/>
  <c r="Q130" i="9"/>
  <c r="T130" i="9"/>
  <c r="U130" i="9" s="1"/>
  <c r="V130" i="9" s="1"/>
  <c r="Q65" i="9"/>
  <c r="R65" i="9" s="1"/>
  <c r="W65" i="9" s="1"/>
  <c r="T65" i="9"/>
  <c r="U65" i="9" s="1"/>
  <c r="V65" i="9" s="1"/>
  <c r="Q131" i="9"/>
  <c r="T131" i="9"/>
  <c r="U131" i="9" s="1"/>
  <c r="V131" i="9" s="1"/>
  <c r="T271" i="9"/>
  <c r="U271" i="9" s="1"/>
  <c r="V271" i="9" s="1"/>
  <c r="Q271" i="9"/>
  <c r="R271" i="9" s="1"/>
  <c r="W271" i="9" s="1"/>
  <c r="AH37" i="9"/>
  <c r="AE37" i="9"/>
  <c r="S91" i="9"/>
  <c r="P91" i="9"/>
  <c r="T138" i="9"/>
  <c r="U138" i="9" s="1"/>
  <c r="V138" i="9" s="1"/>
  <c r="Q138" i="9"/>
  <c r="T227" i="9"/>
  <c r="Q227" i="9"/>
  <c r="R227" i="9" s="1"/>
  <c r="W227" i="9" s="1"/>
  <c r="AH123" i="9"/>
  <c r="AE123" i="9"/>
  <c r="T59" i="9"/>
  <c r="U59" i="9" s="1"/>
  <c r="V59" i="9" s="1"/>
  <c r="Q59" i="9"/>
  <c r="R343" i="9"/>
  <c r="W343" i="9" s="1"/>
  <c r="P150" i="9"/>
  <c r="S150" i="9"/>
  <c r="AH127" i="9"/>
  <c r="Q32" i="9"/>
  <c r="R32" i="9" s="1"/>
  <c r="W32" i="9" s="1"/>
  <c r="T32" i="9"/>
  <c r="AB367" i="9"/>
  <c r="AC367" i="9"/>
  <c r="AB364" i="9"/>
  <c r="AC364" i="9"/>
  <c r="AB347" i="9"/>
  <c r="AC347" i="9"/>
  <c r="AB338" i="9"/>
  <c r="AC338" i="9"/>
  <c r="AB289" i="9"/>
  <c r="AC289" i="9"/>
  <c r="AB282" i="9"/>
  <c r="AC282" i="9"/>
  <c r="AB312" i="9"/>
  <c r="AC312" i="9"/>
  <c r="AB117" i="9"/>
  <c r="AB23" i="9"/>
  <c r="AB177" i="9"/>
  <c r="AC177" i="9"/>
  <c r="AB216" i="9"/>
  <c r="AB210" i="9"/>
  <c r="AB226" i="9"/>
  <c r="AC226" i="9"/>
  <c r="AB172" i="9"/>
  <c r="AB202" i="9"/>
  <c r="AB99" i="9"/>
  <c r="AQ99" i="9"/>
  <c r="AB146" i="9"/>
  <c r="AB107" i="9"/>
  <c r="AB61" i="9"/>
  <c r="AB51" i="9"/>
  <c r="AB49" i="9"/>
  <c r="AB18" i="9"/>
  <c r="AQ18" i="9"/>
  <c r="AB34" i="9"/>
  <c r="U305" i="9"/>
  <c r="V305" i="9" s="1"/>
  <c r="R160" i="9"/>
  <c r="W160" i="9" s="1"/>
  <c r="AC74" i="9"/>
  <c r="T196" i="9"/>
  <c r="Q196" i="9"/>
  <c r="P199" i="9"/>
  <c r="S199" i="9"/>
  <c r="R320" i="9"/>
  <c r="W320" i="9" s="1"/>
  <c r="Q29" i="9"/>
  <c r="R29" i="9" s="1"/>
  <c r="W29" i="9" s="1"/>
  <c r="T29" i="9"/>
  <c r="S84" i="9"/>
  <c r="P84" i="9"/>
  <c r="P102" i="9"/>
  <c r="S102" i="9"/>
  <c r="P129" i="9"/>
  <c r="S129" i="9"/>
  <c r="Q163" i="9"/>
  <c r="R163" i="9" s="1"/>
  <c r="W163" i="9" s="1"/>
  <c r="T163" i="9"/>
  <c r="U163" i="9" s="1"/>
  <c r="V163" i="9" s="1"/>
  <c r="P154" i="9"/>
  <c r="S154" i="9"/>
  <c r="Q16" i="9"/>
  <c r="T16" i="9"/>
  <c r="U306" i="9"/>
  <c r="V306" i="9" s="1"/>
  <c r="S44" i="9"/>
  <c r="P44" i="9"/>
  <c r="P165" i="9"/>
  <c r="S165" i="9"/>
  <c r="U325" i="9"/>
  <c r="V325" i="9" s="1"/>
  <c r="Q132" i="9"/>
  <c r="T132" i="9"/>
  <c r="U132" i="9" s="1"/>
  <c r="V132" i="9" s="1"/>
  <c r="Q158" i="9"/>
  <c r="R158" i="9" s="1"/>
  <c r="W158" i="9" s="1"/>
  <c r="T158" i="9"/>
  <c r="P279" i="9"/>
  <c r="S279" i="9"/>
  <c r="P106" i="9"/>
  <c r="S106" i="9"/>
  <c r="R309" i="9"/>
  <c r="W309" i="9" s="1"/>
  <c r="Q21" i="9"/>
  <c r="T21" i="9"/>
  <c r="T265" i="9"/>
  <c r="Q265" i="9"/>
  <c r="AC183" i="9"/>
  <c r="AC211" i="9"/>
  <c r="U188" i="9"/>
  <c r="V188" i="9" s="1"/>
  <c r="P62" i="9"/>
  <c r="S62" i="9"/>
  <c r="T49" i="9"/>
  <c r="U49" i="9" s="1"/>
  <c r="V49" i="9" s="1"/>
  <c r="Q49" i="9"/>
  <c r="R49" i="9" s="1"/>
  <c r="W49" i="9" s="1"/>
  <c r="Q118" i="9"/>
  <c r="R118" i="9" s="1"/>
  <c r="W118" i="9" s="1"/>
  <c r="T118" i="9"/>
  <c r="U118" i="9" s="1"/>
  <c r="V118" i="9" s="1"/>
  <c r="AC202" i="9"/>
  <c r="AB14" i="9"/>
  <c r="T33" i="9"/>
  <c r="Q33" i="9"/>
  <c r="T221" i="9"/>
  <c r="U221" i="9" s="1"/>
  <c r="V221" i="9" s="1"/>
  <c r="Q221" i="9"/>
  <c r="R221" i="9" s="1"/>
  <c r="W221" i="9" s="1"/>
  <c r="S203" i="9"/>
  <c r="P203" i="9"/>
  <c r="S271" i="9"/>
  <c r="P271" i="9"/>
  <c r="T37" i="9"/>
  <c r="Q37" i="9"/>
  <c r="P138" i="9"/>
  <c r="S138" i="9"/>
  <c r="S123" i="9"/>
  <c r="P123" i="9"/>
  <c r="S59" i="9"/>
  <c r="P59" i="9"/>
  <c r="AH150" i="9"/>
  <c r="AE150" i="9"/>
  <c r="T127" i="9"/>
  <c r="Q127" i="9"/>
  <c r="R127" i="9" s="1"/>
  <c r="W127" i="9" s="1"/>
  <c r="T69" i="9"/>
  <c r="Q69" i="9"/>
  <c r="P172" i="9"/>
  <c r="S172" i="9"/>
  <c r="AE195" i="9"/>
  <c r="R344" i="9"/>
  <c r="W344" i="9" s="1"/>
  <c r="Q117" i="9"/>
  <c r="T117" i="9"/>
  <c r="U117" i="9" s="1"/>
  <c r="V117" i="9" s="1"/>
  <c r="S178" i="9"/>
  <c r="P178" i="9"/>
  <c r="AB366" i="9"/>
  <c r="AC366" i="9"/>
  <c r="AB362" i="9"/>
  <c r="AC362" i="9"/>
  <c r="AB343" i="9"/>
  <c r="AC343" i="9"/>
  <c r="AB336" i="9"/>
  <c r="AQ336" i="9"/>
  <c r="AC336" i="9"/>
  <c r="AB287" i="9"/>
  <c r="AC287" i="9"/>
  <c r="AB267" i="9"/>
  <c r="AB278" i="9"/>
  <c r="AC278" i="9"/>
  <c r="AQ259" i="9"/>
  <c r="AB259" i="9"/>
  <c r="AB189" i="9"/>
  <c r="AC189" i="9"/>
  <c r="AB166" i="9"/>
  <c r="AQ166" i="9"/>
  <c r="AB205" i="9"/>
  <c r="AC205" i="9"/>
  <c r="AB207" i="9"/>
  <c r="AB222" i="9"/>
  <c r="AQ167" i="9"/>
  <c r="AB167" i="9"/>
  <c r="AE167" i="9" s="1"/>
  <c r="AB198" i="9"/>
  <c r="AB93" i="9"/>
  <c r="AB101" i="9"/>
  <c r="AQ156" i="9"/>
  <c r="AB156" i="9"/>
  <c r="AB58" i="9"/>
  <c r="AQ58" i="9"/>
  <c r="AB47" i="9"/>
  <c r="AB46" i="9"/>
  <c r="AB33" i="9"/>
  <c r="AB16" i="9"/>
  <c r="U160" i="9"/>
  <c r="V160" i="9" s="1"/>
  <c r="T100" i="9"/>
  <c r="U100" i="9" s="1"/>
  <c r="V100" i="9" s="1"/>
  <c r="Q100" i="9"/>
  <c r="R100" i="9" s="1"/>
  <c r="W100" i="9" s="1"/>
  <c r="P196" i="9"/>
  <c r="S196" i="9"/>
  <c r="Q199" i="9"/>
  <c r="R199" i="9" s="1"/>
  <c r="W199" i="9" s="1"/>
  <c r="T199" i="9"/>
  <c r="P29" i="9"/>
  <c r="S29" i="9"/>
  <c r="Q129" i="9"/>
  <c r="T129" i="9"/>
  <c r="U129" i="9" s="1"/>
  <c r="V129" i="9" s="1"/>
  <c r="Q154" i="9"/>
  <c r="R154" i="9" s="1"/>
  <c r="W154" i="9" s="1"/>
  <c r="T154" i="9"/>
  <c r="U154" i="9" s="1"/>
  <c r="V154" i="9" s="1"/>
  <c r="P16" i="9"/>
  <c r="S16" i="9"/>
  <c r="AC44" i="9"/>
  <c r="AC56" i="9"/>
  <c r="R325" i="9"/>
  <c r="W325" i="9" s="1"/>
  <c r="T182" i="9"/>
  <c r="Q182" i="9"/>
  <c r="R197" i="9"/>
  <c r="W197" i="9" s="1"/>
  <c r="P132" i="9"/>
  <c r="S132" i="9"/>
  <c r="Q279" i="9"/>
  <c r="T279" i="9"/>
  <c r="S21" i="9"/>
  <c r="P21" i="9"/>
  <c r="P180" i="9"/>
  <c r="S180" i="9"/>
  <c r="P265" i="9"/>
  <c r="S265" i="9"/>
  <c r="T206" i="9"/>
  <c r="Q206" i="9"/>
  <c r="Q211" i="9"/>
  <c r="R211" i="9" s="1"/>
  <c r="W211" i="9" s="1"/>
  <c r="T211" i="9"/>
  <c r="T19" i="9"/>
  <c r="Q19" i="9"/>
  <c r="R19" i="9" s="1"/>
  <c r="W19" i="9" s="1"/>
  <c r="R188" i="9"/>
  <c r="W188" i="9" s="1"/>
  <c r="AC49" i="9"/>
  <c r="Q98" i="9"/>
  <c r="T98" i="9"/>
  <c r="Q202" i="9"/>
  <c r="T202" i="9"/>
  <c r="AB25" i="9"/>
  <c r="AB42" i="9"/>
  <c r="AQ42" i="9"/>
  <c r="P268" i="9"/>
  <c r="S268" i="9"/>
  <c r="AE59" i="9"/>
  <c r="AH59" i="9"/>
  <c r="AC168" i="9"/>
  <c r="P127" i="9"/>
  <c r="S127" i="9"/>
  <c r="S69" i="9"/>
  <c r="P69" i="9"/>
  <c r="Q172" i="9"/>
  <c r="T172" i="9"/>
  <c r="Q195" i="9"/>
  <c r="R195" i="9" s="1"/>
  <c r="W195" i="9" s="1"/>
  <c r="T195" i="9"/>
  <c r="P117" i="9"/>
  <c r="S117" i="9"/>
  <c r="Q246" i="9"/>
  <c r="R246" i="9" s="1"/>
  <c r="W246" i="9" s="1"/>
  <c r="T246" i="9"/>
  <c r="AB365" i="9"/>
  <c r="AQ365" i="9"/>
  <c r="AC365" i="9"/>
  <c r="AB360" i="9"/>
  <c r="AC360" i="9"/>
  <c r="AB339" i="9"/>
  <c r="AC339" i="9"/>
  <c r="AB334" i="9"/>
  <c r="AC334" i="9"/>
  <c r="AB291" i="9"/>
  <c r="AC291" i="9"/>
  <c r="AB252" i="9"/>
  <c r="AB241" i="9"/>
  <c r="AQ241" i="9"/>
  <c r="AB251" i="9"/>
  <c r="AE251" i="9" s="1"/>
  <c r="AB175" i="9"/>
  <c r="AB269" i="9"/>
  <c r="AC269" i="9"/>
  <c r="AB154" i="9"/>
  <c r="AB136" i="9"/>
  <c r="AB218" i="9"/>
  <c r="AC218" i="9"/>
  <c r="AB165" i="9"/>
  <c r="AB194" i="9"/>
  <c r="AB82" i="9"/>
  <c r="AB86" i="9"/>
  <c r="AB152" i="9"/>
  <c r="AQ41" i="9"/>
  <c r="AB41" i="9"/>
  <c r="AB45" i="9"/>
  <c r="AB43" i="9"/>
  <c r="AB32" i="9"/>
  <c r="AQ32" i="9"/>
  <c r="AB13" i="9"/>
  <c r="AH13" i="9" s="1"/>
  <c r="T26" i="9"/>
  <c r="Q26" i="9"/>
  <c r="AC100" i="9"/>
  <c r="AC199" i="9"/>
  <c r="U230" i="9"/>
  <c r="V230" i="9" s="1"/>
  <c r="T41" i="9"/>
  <c r="Q41" i="9"/>
  <c r="Q148" i="9"/>
  <c r="R148" i="9" s="1"/>
  <c r="W148" i="9" s="1"/>
  <c r="T148" i="9"/>
  <c r="AC42" i="9"/>
  <c r="Q231" i="9"/>
  <c r="T231" i="9"/>
  <c r="AC154" i="9"/>
  <c r="AC86" i="9"/>
  <c r="T56" i="9"/>
  <c r="Q56" i="9"/>
  <c r="R56" i="9" s="1"/>
  <c r="W56" i="9" s="1"/>
  <c r="Q89" i="9"/>
  <c r="T89" i="9"/>
  <c r="U197" i="9"/>
  <c r="V197" i="9" s="1"/>
  <c r="T224" i="9"/>
  <c r="Q224" i="9"/>
  <c r="P48" i="9"/>
  <c r="S48" i="9"/>
  <c r="AC180" i="9"/>
  <c r="AC206" i="9"/>
  <c r="P211" i="9"/>
  <c r="S211" i="9"/>
  <c r="S19" i="9"/>
  <c r="P19" i="9"/>
  <c r="U328" i="9"/>
  <c r="V328" i="9" s="1"/>
  <c r="Q62" i="9"/>
  <c r="R62" i="9" s="1"/>
  <c r="W62" i="9" s="1"/>
  <c r="T62" i="9"/>
  <c r="U341" i="9"/>
  <c r="V341" i="9" s="1"/>
  <c r="P67" i="9"/>
  <c r="S67" i="9"/>
  <c r="P98" i="9"/>
  <c r="S98" i="9"/>
  <c r="S202" i="9"/>
  <c r="P202" i="9"/>
  <c r="AC101" i="9"/>
  <c r="AE18" i="9"/>
  <c r="AH18" i="9"/>
  <c r="AQ179" i="9"/>
  <c r="AB179" i="9"/>
  <c r="AB39" i="9"/>
  <c r="S207" i="9"/>
  <c r="P207" i="9"/>
  <c r="S60" i="9"/>
  <c r="P60" i="9"/>
  <c r="S215" i="9"/>
  <c r="P215" i="9"/>
  <c r="AC219" i="9"/>
  <c r="AH184" i="9"/>
  <c r="AE184" i="9"/>
  <c r="P168" i="9"/>
  <c r="S168" i="9"/>
  <c r="U301" i="9"/>
  <c r="V301" i="9" s="1"/>
  <c r="AC69" i="9"/>
  <c r="S25" i="9"/>
  <c r="P25" i="9"/>
  <c r="P195" i="9"/>
  <c r="S195" i="9"/>
  <c r="T43" i="9"/>
  <c r="Q43" i="9"/>
  <c r="AB363" i="9"/>
  <c r="AC363" i="9"/>
  <c r="AB358" i="9"/>
  <c r="AC358" i="9"/>
  <c r="AB337" i="9"/>
  <c r="AC337" i="9"/>
  <c r="AB332" i="9"/>
  <c r="AC332" i="9"/>
  <c r="AB274" i="9"/>
  <c r="AC274" i="9"/>
  <c r="AB260" i="9"/>
  <c r="AC260" i="9"/>
  <c r="AB253" i="9"/>
  <c r="AC253" i="9"/>
  <c r="AB248" i="9"/>
  <c r="AC248" i="9"/>
  <c r="AB151" i="9"/>
  <c r="AC151" i="9"/>
  <c r="AB220" i="9"/>
  <c r="AC220" i="9"/>
  <c r="AB270" i="9"/>
  <c r="AC270" i="9"/>
  <c r="AB157" i="9"/>
  <c r="AB214" i="9"/>
  <c r="AC214" i="9"/>
  <c r="AB135" i="9"/>
  <c r="AB190" i="9"/>
  <c r="AB141" i="9"/>
  <c r="AH141" i="9" s="1"/>
  <c r="AB36" i="9"/>
  <c r="AB148" i="9"/>
  <c r="AB87" i="9"/>
  <c r="AQ40" i="9"/>
  <c r="AB40" i="9"/>
  <c r="AB35" i="9"/>
  <c r="AQ35" i="9"/>
  <c r="AB12" i="9"/>
  <c r="AE12" i="9" s="1"/>
  <c r="AB11" i="9"/>
  <c r="AH11" i="9" s="1"/>
  <c r="AC26" i="9"/>
  <c r="P100" i="9"/>
  <c r="S100" i="9"/>
  <c r="P267" i="9"/>
  <c r="S267" i="9"/>
  <c r="R230" i="9"/>
  <c r="W230" i="9" s="1"/>
  <c r="AC41" i="9"/>
  <c r="P148" i="9"/>
  <c r="S148" i="9"/>
  <c r="P42" i="9"/>
  <c r="S42" i="9"/>
  <c r="P231" i="9"/>
  <c r="S231" i="9"/>
  <c r="Q86" i="9"/>
  <c r="T86" i="9"/>
  <c r="S56" i="9"/>
  <c r="P56" i="9"/>
  <c r="AC89" i="9"/>
  <c r="P182" i="9"/>
  <c r="S182" i="9"/>
  <c r="Q39" i="9"/>
  <c r="R39" i="9" s="1"/>
  <c r="W39" i="9" s="1"/>
  <c r="T39" i="9"/>
  <c r="Q116" i="9"/>
  <c r="T116" i="9"/>
  <c r="P224" i="9"/>
  <c r="S224" i="9"/>
  <c r="P54" i="9"/>
  <c r="S54" i="9"/>
  <c r="U334" i="9"/>
  <c r="V334" i="9" s="1"/>
  <c r="Q48" i="9"/>
  <c r="T48" i="9"/>
  <c r="U48" i="9" s="1"/>
  <c r="V48" i="9" s="1"/>
  <c r="Q180" i="9"/>
  <c r="R180" i="9" s="1"/>
  <c r="W180" i="9" s="1"/>
  <c r="T180" i="9"/>
  <c r="R205" i="9"/>
  <c r="W205" i="9" s="1"/>
  <c r="P206" i="9"/>
  <c r="S206" i="9"/>
  <c r="R217" i="9"/>
  <c r="W217" i="9" s="1"/>
  <c r="R328" i="9"/>
  <c r="W328" i="9" s="1"/>
  <c r="Q281" i="9"/>
  <c r="T281" i="9"/>
  <c r="R341" i="9"/>
  <c r="W341" i="9" s="1"/>
  <c r="Q67" i="9"/>
  <c r="R67" i="9" s="1"/>
  <c r="W67" i="9" s="1"/>
  <c r="T67" i="9"/>
  <c r="S101" i="9"/>
  <c r="P101" i="9"/>
  <c r="AB256" i="9"/>
  <c r="AC256" i="9"/>
  <c r="P145" i="9"/>
  <c r="S145" i="9"/>
  <c r="AB301" i="9"/>
  <c r="AC301" i="9"/>
  <c r="Q60" i="9"/>
  <c r="R60" i="9" s="1"/>
  <c r="W60" i="9" s="1"/>
  <c r="T60" i="9"/>
  <c r="Q105" i="9"/>
  <c r="T105" i="9"/>
  <c r="T111" i="9"/>
  <c r="Q111" i="9"/>
  <c r="R111" i="9" s="1"/>
  <c r="W111" i="9" s="1"/>
  <c r="Q194" i="9"/>
  <c r="T194" i="9"/>
  <c r="Q215" i="9"/>
  <c r="R215" i="9" s="1"/>
  <c r="W215" i="9" s="1"/>
  <c r="T215" i="9"/>
  <c r="T219" i="9"/>
  <c r="Q219" i="9"/>
  <c r="Q200" i="9"/>
  <c r="R200" i="9" s="1"/>
  <c r="W200" i="9" s="1"/>
  <c r="T200" i="9"/>
  <c r="P184" i="9"/>
  <c r="S184" i="9"/>
  <c r="T71" i="9"/>
  <c r="Q71" i="9"/>
  <c r="T168" i="9"/>
  <c r="U168" i="9" s="1"/>
  <c r="V168" i="9" s="1"/>
  <c r="Q168" i="9"/>
  <c r="R168" i="9" s="1"/>
  <c r="W168" i="9" s="1"/>
  <c r="R301" i="9"/>
  <c r="W301" i="9" s="1"/>
  <c r="P113" i="9"/>
  <c r="S113" i="9"/>
  <c r="AC25" i="9"/>
  <c r="P66" i="9"/>
  <c r="S66" i="9"/>
  <c r="AH43" i="9"/>
  <c r="AE43" i="9"/>
  <c r="S246" i="9"/>
  <c r="P246" i="9"/>
  <c r="AB361" i="9"/>
  <c r="AC361" i="9"/>
  <c r="AB346" i="9"/>
  <c r="AQ346" i="9"/>
  <c r="AC346" i="9"/>
  <c r="AB335" i="9"/>
  <c r="AC335" i="9"/>
  <c r="AB310" i="9"/>
  <c r="AC310" i="9"/>
  <c r="AB305" i="9"/>
  <c r="AC305" i="9"/>
  <c r="AB268" i="9"/>
  <c r="AB191" i="9"/>
  <c r="AQ191" i="9"/>
  <c r="AB237" i="9"/>
  <c r="AB149" i="9"/>
  <c r="AB147" i="9"/>
  <c r="AB266" i="9"/>
  <c r="AC266" i="9"/>
  <c r="AQ118" i="9"/>
  <c r="AB118" i="9"/>
  <c r="AH118" i="9" s="1"/>
  <c r="AB143" i="9"/>
  <c r="AH143" i="9" s="1"/>
  <c r="AB132" i="9"/>
  <c r="AE132" i="9" s="1"/>
  <c r="AB186" i="9"/>
  <c r="AB129" i="9"/>
  <c r="AQ129" i="9"/>
  <c r="AB123" i="9"/>
  <c r="AB144" i="9"/>
  <c r="AB78" i="9"/>
  <c r="AB83" i="9"/>
  <c r="AQ83" i="9"/>
  <c r="AQ22" i="9"/>
  <c r="AB22" i="9"/>
  <c r="AH22" i="9" s="1"/>
  <c r="AN8" i="9"/>
  <c r="AO8" i="9" s="1"/>
  <c r="AM4" i="9"/>
  <c r="BA3" i="9" s="1"/>
  <c r="AN19" i="9"/>
  <c r="AO19" i="9" s="1"/>
  <c r="AN21" i="9"/>
  <c r="AO21" i="9" s="1"/>
  <c r="AN23" i="9"/>
  <c r="AO23" i="9" s="1"/>
  <c r="AN25" i="9"/>
  <c r="AO25" i="9" s="1"/>
  <c r="AQ25" i="9" s="1"/>
  <c r="AN27" i="9"/>
  <c r="AO27" i="9" s="1"/>
  <c r="AN29" i="9"/>
  <c r="AO29" i="9" s="1"/>
  <c r="AQ29" i="9" s="1"/>
  <c r="AN17" i="9"/>
  <c r="AO17" i="9" s="1"/>
  <c r="AN22" i="9"/>
  <c r="AO22" i="9" s="1"/>
  <c r="AN33" i="9"/>
  <c r="AO33" i="9" s="1"/>
  <c r="AQ33" i="9" s="1"/>
  <c r="AN37" i="9"/>
  <c r="AO37" i="9" s="1"/>
  <c r="AN20" i="9"/>
  <c r="AO20" i="9" s="1"/>
  <c r="AN12" i="9"/>
  <c r="AO12" i="9" s="1"/>
  <c r="AN13" i="9"/>
  <c r="AO13" i="9" s="1"/>
  <c r="AN43" i="9"/>
  <c r="AO43" i="9" s="1"/>
  <c r="AQ43" i="9" s="1"/>
  <c r="AN47" i="9"/>
  <c r="AO47" i="9" s="1"/>
  <c r="AN51" i="9"/>
  <c r="AO51" i="9" s="1"/>
  <c r="AN55" i="9"/>
  <c r="AO55" i="9" s="1"/>
  <c r="AN59" i="9"/>
  <c r="AO59" i="9" s="1"/>
  <c r="AN63" i="9"/>
  <c r="AO63" i="9" s="1"/>
  <c r="AN24" i="9"/>
  <c r="AO24" i="9" s="1"/>
  <c r="AQ24" i="9" s="1"/>
  <c r="AN18" i="9"/>
  <c r="AO18" i="9" s="1"/>
  <c r="AN16" i="9"/>
  <c r="AO16" i="9" s="1"/>
  <c r="AQ16" i="9" s="1"/>
  <c r="AN35" i="9"/>
  <c r="AO35" i="9" s="1"/>
  <c r="AN40" i="9"/>
  <c r="AO40" i="9" s="1"/>
  <c r="AN46" i="9"/>
  <c r="AO46" i="9" s="1"/>
  <c r="AQ46" i="9" s="1"/>
  <c r="AN53" i="9"/>
  <c r="AO53" i="9" s="1"/>
  <c r="AN60" i="9"/>
  <c r="AO60" i="9" s="1"/>
  <c r="AN69" i="9"/>
  <c r="AO69" i="9" s="1"/>
  <c r="AN14" i="9"/>
  <c r="AO14" i="9" s="1"/>
  <c r="AN15" i="9"/>
  <c r="AO15" i="9" s="1"/>
  <c r="AN28" i="9"/>
  <c r="AO28" i="9" s="1"/>
  <c r="AN11" i="9"/>
  <c r="AO11" i="9" s="1"/>
  <c r="AN38" i="9"/>
  <c r="AO38" i="9" s="1"/>
  <c r="AN41" i="9"/>
  <c r="AO41" i="9" s="1"/>
  <c r="AN61" i="9"/>
  <c r="AO61" i="9" s="1"/>
  <c r="AN68" i="9"/>
  <c r="AO68" i="9" s="1"/>
  <c r="AN71" i="9"/>
  <c r="AO71" i="9" s="1"/>
  <c r="AN75" i="9"/>
  <c r="AO75" i="9" s="1"/>
  <c r="AQ75" i="9" s="1"/>
  <c r="AN79" i="9"/>
  <c r="AO79" i="9" s="1"/>
  <c r="AQ79" i="9" s="1"/>
  <c r="AN83" i="9"/>
  <c r="AO83" i="9" s="1"/>
  <c r="AN64" i="9"/>
  <c r="AO64" i="9" s="1"/>
  <c r="AN39" i="9"/>
  <c r="AO39" i="9" s="1"/>
  <c r="AN50" i="9"/>
  <c r="AO50" i="9" s="1"/>
  <c r="AQ50" i="9" s="1"/>
  <c r="AN56" i="9"/>
  <c r="AO56" i="9" s="1"/>
  <c r="AN44" i="9"/>
  <c r="AO44" i="9" s="1"/>
  <c r="AN70" i="9"/>
  <c r="AO70" i="9" s="1"/>
  <c r="AQ70" i="9" s="1"/>
  <c r="AN32" i="9"/>
  <c r="AO32" i="9" s="1"/>
  <c r="AN45" i="9"/>
  <c r="AO45" i="9" s="1"/>
  <c r="AN26" i="9"/>
  <c r="AO26" i="9" s="1"/>
  <c r="AN54" i="9"/>
  <c r="AO54" i="9" s="1"/>
  <c r="AN57" i="9"/>
  <c r="AO57" i="9" s="1"/>
  <c r="AN84" i="9"/>
  <c r="AO84" i="9" s="1"/>
  <c r="AN95" i="9"/>
  <c r="AO95" i="9" s="1"/>
  <c r="AN99" i="9"/>
  <c r="AO99" i="9" s="1"/>
  <c r="AN103" i="9"/>
  <c r="AO103" i="9" s="1"/>
  <c r="AN107" i="9"/>
  <c r="AO107" i="9" s="1"/>
  <c r="AN111" i="9"/>
  <c r="AO111" i="9" s="1"/>
  <c r="AN115" i="9"/>
  <c r="AO115" i="9" s="1"/>
  <c r="AN119" i="9"/>
  <c r="AO119" i="9" s="1"/>
  <c r="AN123" i="9"/>
  <c r="AO123" i="9" s="1"/>
  <c r="AN127" i="9"/>
  <c r="AO127" i="9" s="1"/>
  <c r="AN85" i="9"/>
  <c r="AO85" i="9" s="1"/>
  <c r="AN62" i="9"/>
  <c r="AO62" i="9" s="1"/>
  <c r="AN10" i="9"/>
  <c r="AO10" i="9" s="1"/>
  <c r="AN36" i="9"/>
  <c r="AO36" i="9" s="1"/>
  <c r="AN89" i="9"/>
  <c r="AO89" i="9" s="1"/>
  <c r="AN108" i="9"/>
  <c r="AO108" i="9" s="1"/>
  <c r="AN49" i="9"/>
  <c r="AO49" i="9" s="1"/>
  <c r="AN58" i="9"/>
  <c r="AO58" i="9" s="1"/>
  <c r="AN72" i="9"/>
  <c r="AO72" i="9" s="1"/>
  <c r="AN90" i="9"/>
  <c r="AO90" i="9" s="1"/>
  <c r="AQ90" i="9" s="1"/>
  <c r="AN52" i="9"/>
  <c r="AO52" i="9" s="1"/>
  <c r="AQ52" i="9" s="1"/>
  <c r="AN34" i="9"/>
  <c r="AO34" i="9" s="1"/>
  <c r="AQ34" i="9" s="1"/>
  <c r="AN86" i="9"/>
  <c r="AO86" i="9" s="1"/>
  <c r="AN30" i="9"/>
  <c r="AO30" i="9" s="1"/>
  <c r="AN65" i="9"/>
  <c r="AO65" i="9" s="1"/>
  <c r="AN93" i="9"/>
  <c r="AO93" i="9" s="1"/>
  <c r="AQ93" i="9" s="1"/>
  <c r="AN104" i="9"/>
  <c r="AO104" i="9" s="1"/>
  <c r="AN105" i="9"/>
  <c r="AO105" i="9" s="1"/>
  <c r="AN139" i="9"/>
  <c r="AO139" i="9" s="1"/>
  <c r="AQ139" i="9" s="1"/>
  <c r="AN141" i="9"/>
  <c r="AO141" i="9" s="1"/>
  <c r="AN147" i="9"/>
  <c r="AO147" i="9" s="1"/>
  <c r="AN151" i="9"/>
  <c r="AO151" i="9" s="1"/>
  <c r="AN155" i="9"/>
  <c r="AO155" i="9" s="1"/>
  <c r="AN159" i="9"/>
  <c r="AO159" i="9" s="1"/>
  <c r="AN112" i="9"/>
  <c r="AO112" i="9" s="1"/>
  <c r="AN125" i="9"/>
  <c r="AO125" i="9" s="1"/>
  <c r="AQ125" i="9" s="1"/>
  <c r="AN92" i="9"/>
  <c r="AO92" i="9" s="1"/>
  <c r="AQ92" i="9" s="1"/>
  <c r="AN113" i="9"/>
  <c r="AO113" i="9" s="1"/>
  <c r="AQ113" i="9" s="1"/>
  <c r="AN126" i="9"/>
  <c r="AO126" i="9" s="1"/>
  <c r="AN67" i="9"/>
  <c r="AO67" i="9" s="1"/>
  <c r="AN94" i="9"/>
  <c r="AO94" i="9" s="1"/>
  <c r="AQ94" i="9" s="1"/>
  <c r="AN97" i="9"/>
  <c r="AO97" i="9" s="1"/>
  <c r="AN100" i="9"/>
  <c r="AO100" i="9" s="1"/>
  <c r="AN42" i="9"/>
  <c r="AO42" i="9" s="1"/>
  <c r="AN81" i="9"/>
  <c r="AO81" i="9" s="1"/>
  <c r="AN114" i="9"/>
  <c r="AO114" i="9" s="1"/>
  <c r="AN73" i="9"/>
  <c r="AO73" i="9" s="1"/>
  <c r="AN48" i="9"/>
  <c r="AO48" i="9" s="1"/>
  <c r="AN96" i="9"/>
  <c r="AO96" i="9" s="1"/>
  <c r="AN106" i="9"/>
  <c r="AO106" i="9" s="1"/>
  <c r="AQ106" i="9" s="1"/>
  <c r="AN128" i="9"/>
  <c r="AO128" i="9" s="1"/>
  <c r="AN131" i="9"/>
  <c r="AO131" i="9" s="1"/>
  <c r="AN132" i="9"/>
  <c r="AO132" i="9" s="1"/>
  <c r="AQ132" i="9" s="1"/>
  <c r="AN116" i="9"/>
  <c r="AO116" i="9" s="1"/>
  <c r="AN117" i="9"/>
  <c r="AO117" i="9" s="1"/>
  <c r="AQ117" i="9" s="1"/>
  <c r="AN133" i="9"/>
  <c r="AO133" i="9" s="1"/>
  <c r="AQ133" i="9" s="1"/>
  <c r="AN143" i="9"/>
  <c r="AO143" i="9" s="1"/>
  <c r="AQ143" i="9" s="1"/>
  <c r="AN145" i="9"/>
  <c r="AO145" i="9" s="1"/>
  <c r="AN149" i="9"/>
  <c r="AO149" i="9" s="1"/>
  <c r="AN31" i="9"/>
  <c r="AO31" i="9" s="1"/>
  <c r="AN124" i="9"/>
  <c r="AO124" i="9" s="1"/>
  <c r="AN146" i="9"/>
  <c r="AO146" i="9" s="1"/>
  <c r="AN148" i="9"/>
  <c r="AO148" i="9" s="1"/>
  <c r="AN163" i="9"/>
  <c r="AO163" i="9" s="1"/>
  <c r="AQ163" i="9" s="1"/>
  <c r="AN88" i="9"/>
  <c r="AO88" i="9" s="1"/>
  <c r="AN158" i="9"/>
  <c r="AO158" i="9" s="1"/>
  <c r="AN166" i="9"/>
  <c r="AO166" i="9" s="1"/>
  <c r="AN77" i="9"/>
  <c r="AO77" i="9" s="1"/>
  <c r="AN121" i="9"/>
  <c r="AO121" i="9" s="1"/>
  <c r="AN135" i="9"/>
  <c r="AO135" i="9" s="1"/>
  <c r="AN142" i="9"/>
  <c r="AO142" i="9" s="1"/>
  <c r="AN157" i="9"/>
  <c r="AO157" i="9" s="1"/>
  <c r="AQ157" i="9" s="1"/>
  <c r="AN169" i="9"/>
  <c r="AO169" i="9" s="1"/>
  <c r="AN173" i="9"/>
  <c r="AO173" i="9" s="1"/>
  <c r="AN177" i="9"/>
  <c r="AO177" i="9" s="1"/>
  <c r="AN181" i="9"/>
  <c r="AO181" i="9" s="1"/>
  <c r="AQ181" i="9" s="1"/>
  <c r="AN185" i="9"/>
  <c r="AO185" i="9" s="1"/>
  <c r="AN189" i="9"/>
  <c r="AO189" i="9" s="1"/>
  <c r="AN193" i="9"/>
  <c r="AO193" i="9" s="1"/>
  <c r="AN197" i="9"/>
  <c r="AO197" i="9" s="1"/>
  <c r="AN201" i="9"/>
  <c r="AO201" i="9" s="1"/>
  <c r="AN205" i="9"/>
  <c r="AO205" i="9" s="1"/>
  <c r="AN150" i="9"/>
  <c r="AO150" i="9" s="1"/>
  <c r="AQ150" i="9" s="1"/>
  <c r="AN82" i="9"/>
  <c r="AO82" i="9" s="1"/>
  <c r="AN110" i="9"/>
  <c r="AO110" i="9" s="1"/>
  <c r="AN136" i="9"/>
  <c r="AO136" i="9" s="1"/>
  <c r="AQ136" i="9" s="1"/>
  <c r="AN162" i="9"/>
  <c r="AO162" i="9" s="1"/>
  <c r="AN9" i="9"/>
  <c r="AO9" i="9" s="1"/>
  <c r="AN91" i="9"/>
  <c r="AO91" i="9" s="1"/>
  <c r="AN129" i="9"/>
  <c r="AO129" i="9" s="1"/>
  <c r="AN130" i="9"/>
  <c r="AO130" i="9" s="1"/>
  <c r="AN170" i="9"/>
  <c r="AO170" i="9" s="1"/>
  <c r="AN175" i="9"/>
  <c r="AO175" i="9" s="1"/>
  <c r="AN78" i="9"/>
  <c r="AO78" i="9" s="1"/>
  <c r="AN122" i="9"/>
  <c r="AO122" i="9" s="1"/>
  <c r="AN172" i="9"/>
  <c r="AO172" i="9" s="1"/>
  <c r="AQ172" i="9" s="1"/>
  <c r="AN184" i="9"/>
  <c r="AO184" i="9" s="1"/>
  <c r="AN200" i="9"/>
  <c r="AO200" i="9" s="1"/>
  <c r="AN207" i="9"/>
  <c r="AO207" i="9" s="1"/>
  <c r="AQ207" i="9" s="1"/>
  <c r="AN217" i="9"/>
  <c r="AO217" i="9" s="1"/>
  <c r="AQ217" i="9" s="1"/>
  <c r="AN221" i="9"/>
  <c r="AO221" i="9" s="1"/>
  <c r="AN225" i="9"/>
  <c r="AO225" i="9" s="1"/>
  <c r="AN229" i="9"/>
  <c r="AO229" i="9" s="1"/>
  <c r="AN233" i="9"/>
  <c r="AO233" i="9" s="1"/>
  <c r="AQ233" i="9" s="1"/>
  <c r="AN237" i="9"/>
  <c r="AO237" i="9" s="1"/>
  <c r="AQ237" i="9" s="1"/>
  <c r="AN186" i="9"/>
  <c r="AO186" i="9" s="1"/>
  <c r="AQ186" i="9" s="1"/>
  <c r="AN76" i="9"/>
  <c r="AO76" i="9" s="1"/>
  <c r="AN120" i="9"/>
  <c r="AO120" i="9" s="1"/>
  <c r="AN137" i="9"/>
  <c r="AO137" i="9" s="1"/>
  <c r="AN152" i="9"/>
  <c r="AO152" i="9" s="1"/>
  <c r="AN156" i="9"/>
  <c r="AO156" i="9" s="1"/>
  <c r="AN171" i="9"/>
  <c r="AO171" i="9" s="1"/>
  <c r="AN182" i="9"/>
  <c r="AO182" i="9" s="1"/>
  <c r="AN176" i="9"/>
  <c r="AO176" i="9" s="1"/>
  <c r="AQ176" i="9" s="1"/>
  <c r="AN190" i="9"/>
  <c r="AO190" i="9" s="1"/>
  <c r="AN109" i="9"/>
  <c r="AO109" i="9" s="1"/>
  <c r="AN210" i="9"/>
  <c r="AO210" i="9" s="1"/>
  <c r="AQ210" i="9" s="1"/>
  <c r="AN228" i="9"/>
  <c r="AO228" i="9" s="1"/>
  <c r="AN183" i="9"/>
  <c r="AO183" i="9" s="1"/>
  <c r="AN223" i="9"/>
  <c r="AO223" i="9" s="1"/>
  <c r="AN230" i="9"/>
  <c r="AO230" i="9" s="1"/>
  <c r="AN160" i="9"/>
  <c r="AO160" i="9" s="1"/>
  <c r="AN191" i="9"/>
  <c r="AO191" i="9" s="1"/>
  <c r="AN206" i="9"/>
  <c r="AO206" i="9" s="1"/>
  <c r="AN211" i="9"/>
  <c r="AO211" i="9" s="1"/>
  <c r="AN241" i="9"/>
  <c r="AO241" i="9" s="1"/>
  <c r="AN245" i="9"/>
  <c r="AO245" i="9" s="1"/>
  <c r="AN249" i="9"/>
  <c r="AO249" i="9" s="1"/>
  <c r="AQ249" i="9" s="1"/>
  <c r="AN253" i="9"/>
  <c r="AO253" i="9" s="1"/>
  <c r="AN257" i="9"/>
  <c r="AO257" i="9" s="1"/>
  <c r="AN261" i="9"/>
  <c r="AO261" i="9" s="1"/>
  <c r="AQ261" i="9" s="1"/>
  <c r="AN265" i="9"/>
  <c r="AO265" i="9" s="1"/>
  <c r="AN269" i="9"/>
  <c r="AO269" i="9" s="1"/>
  <c r="AQ269" i="9" s="1"/>
  <c r="AN174" i="9"/>
  <c r="AO174" i="9" s="1"/>
  <c r="AN204" i="9"/>
  <c r="AO204" i="9" s="1"/>
  <c r="AN214" i="9"/>
  <c r="AO214" i="9" s="1"/>
  <c r="AQ214" i="9" s="1"/>
  <c r="AN202" i="9"/>
  <c r="AO202" i="9" s="1"/>
  <c r="AQ202" i="9" s="1"/>
  <c r="AN208" i="9"/>
  <c r="AO208" i="9" s="1"/>
  <c r="AN220" i="9"/>
  <c r="AO220" i="9" s="1"/>
  <c r="AN66" i="9"/>
  <c r="AO66" i="9" s="1"/>
  <c r="AN74" i="9"/>
  <c r="AO74" i="9" s="1"/>
  <c r="AN153" i="9"/>
  <c r="AO153" i="9" s="1"/>
  <c r="AN178" i="9"/>
  <c r="AO178" i="9" s="1"/>
  <c r="AN231" i="9"/>
  <c r="AO231" i="9" s="1"/>
  <c r="AN164" i="9"/>
  <c r="AO164" i="9" s="1"/>
  <c r="AQ164" i="9" s="1"/>
  <c r="AN167" i="9"/>
  <c r="AO167" i="9" s="1"/>
  <c r="AN144" i="9"/>
  <c r="AO144" i="9" s="1"/>
  <c r="AQ144" i="9" s="1"/>
  <c r="AN209" i="9"/>
  <c r="AO209" i="9" s="1"/>
  <c r="AQ209" i="9" s="1"/>
  <c r="AN235" i="9"/>
  <c r="AO235" i="9" s="1"/>
  <c r="AN260" i="9"/>
  <c r="AO260" i="9" s="1"/>
  <c r="AQ260" i="9" s="1"/>
  <c r="AN270" i="9"/>
  <c r="AO270" i="9" s="1"/>
  <c r="AQ270" i="9" s="1"/>
  <c r="AN188" i="9"/>
  <c r="AO188" i="9" s="1"/>
  <c r="AN215" i="9"/>
  <c r="AO215" i="9" s="1"/>
  <c r="AN272" i="9"/>
  <c r="AO272" i="9" s="1"/>
  <c r="AN274" i="9"/>
  <c r="AO274" i="9" s="1"/>
  <c r="AN101" i="9"/>
  <c r="AO101" i="9" s="1"/>
  <c r="AQ101" i="9" s="1"/>
  <c r="AN134" i="9"/>
  <c r="AO134" i="9" s="1"/>
  <c r="AN242" i="9"/>
  <c r="AO242" i="9" s="1"/>
  <c r="AN247" i="9"/>
  <c r="AO247" i="9" s="1"/>
  <c r="AN262" i="9"/>
  <c r="AO262" i="9" s="1"/>
  <c r="AN263" i="9"/>
  <c r="AO263" i="9" s="1"/>
  <c r="AQ263" i="9" s="1"/>
  <c r="AN267" i="9"/>
  <c r="AO267" i="9" s="1"/>
  <c r="AQ267" i="9" s="1"/>
  <c r="AN276" i="9"/>
  <c r="AO276" i="9" s="1"/>
  <c r="AN278" i="9"/>
  <c r="AO278" i="9" s="1"/>
  <c r="AQ278" i="9" s="1"/>
  <c r="AN138" i="9"/>
  <c r="AO138" i="9" s="1"/>
  <c r="AQ138" i="9" s="1"/>
  <c r="AN140" i="9"/>
  <c r="AO140" i="9" s="1"/>
  <c r="AN252" i="9"/>
  <c r="AO252" i="9" s="1"/>
  <c r="AQ252" i="9" s="1"/>
  <c r="AN280" i="9"/>
  <c r="AO280" i="9" s="1"/>
  <c r="AN195" i="9"/>
  <c r="AO195" i="9" s="1"/>
  <c r="AN80" i="9"/>
  <c r="AO80" i="9" s="1"/>
  <c r="AN219" i="9"/>
  <c r="AO219" i="9" s="1"/>
  <c r="AQ219" i="9" s="1"/>
  <c r="AN118" i="9"/>
  <c r="AO118" i="9" s="1"/>
  <c r="AN216" i="9"/>
  <c r="AO216" i="9" s="1"/>
  <c r="AN227" i="9"/>
  <c r="AO227" i="9" s="1"/>
  <c r="AN154" i="9"/>
  <c r="AO154" i="9" s="1"/>
  <c r="AN168" i="9"/>
  <c r="AO168" i="9" s="1"/>
  <c r="AN165" i="9"/>
  <c r="AO165" i="9" s="1"/>
  <c r="AN161" i="9"/>
  <c r="AO161" i="9" s="1"/>
  <c r="AN87" i="9"/>
  <c r="AO87" i="9" s="1"/>
  <c r="AQ87" i="9" s="1"/>
  <c r="AN102" i="9"/>
  <c r="AO102" i="9" s="1"/>
  <c r="AN180" i="9"/>
  <c r="AO180" i="9" s="1"/>
  <c r="AQ180" i="9" s="1"/>
  <c r="AN203" i="9"/>
  <c r="AO203" i="9" s="1"/>
  <c r="AN187" i="9"/>
  <c r="AO187" i="9" s="1"/>
  <c r="AN198" i="9"/>
  <c r="AO198" i="9" s="1"/>
  <c r="AQ198" i="9" s="1"/>
  <c r="AN199" i="9"/>
  <c r="AO199" i="9" s="1"/>
  <c r="AQ199" i="9" s="1"/>
  <c r="AN212" i="9"/>
  <c r="AO212" i="9" s="1"/>
  <c r="AN194" i="9"/>
  <c r="AO194" i="9" s="1"/>
  <c r="AN196" i="9"/>
  <c r="AO196" i="9" s="1"/>
  <c r="AN179" i="9"/>
  <c r="AO179" i="9" s="1"/>
  <c r="AN264" i="9"/>
  <c r="AO264" i="9" s="1"/>
  <c r="AN271" i="9"/>
  <c r="AO271" i="9" s="1"/>
  <c r="AN297" i="9"/>
  <c r="AO297" i="9" s="1"/>
  <c r="AQ297" i="9" s="1"/>
  <c r="AN232" i="9"/>
  <c r="AO232" i="9" s="1"/>
  <c r="AQ232" i="9" s="1"/>
  <c r="AN192" i="9"/>
  <c r="AO192" i="9" s="1"/>
  <c r="AQ192" i="9" s="1"/>
  <c r="AN238" i="9"/>
  <c r="AO238" i="9" s="1"/>
  <c r="AN255" i="9"/>
  <c r="AO255" i="9" s="1"/>
  <c r="AQ255" i="9" s="1"/>
  <c r="AN222" i="9"/>
  <c r="AO222" i="9" s="1"/>
  <c r="AQ222" i="9" s="1"/>
  <c r="AN251" i="9"/>
  <c r="AO251" i="9" s="1"/>
  <c r="AN254" i="9"/>
  <c r="AO254" i="9" s="1"/>
  <c r="AN213" i="9"/>
  <c r="AO213" i="9" s="1"/>
  <c r="AN256" i="9"/>
  <c r="AO256" i="9" s="1"/>
  <c r="AN218" i="9"/>
  <c r="AO218" i="9" s="1"/>
  <c r="AQ218" i="9" s="1"/>
  <c r="AN240" i="9"/>
  <c r="AO240" i="9" s="1"/>
  <c r="AN98" i="9"/>
  <c r="AO98" i="9" s="1"/>
  <c r="AN250" i="9"/>
  <c r="AO250" i="9" s="1"/>
  <c r="AN258" i="9"/>
  <c r="AO258" i="9" s="1"/>
  <c r="AN226" i="9"/>
  <c r="AO226" i="9" s="1"/>
  <c r="AN246" i="9"/>
  <c r="AO246" i="9" s="1"/>
  <c r="AN248" i="9"/>
  <c r="AO248" i="9" s="1"/>
  <c r="AN259" i="9"/>
  <c r="AO259" i="9" s="1"/>
  <c r="AN224" i="9"/>
  <c r="AO224" i="9" s="1"/>
  <c r="AN239" i="9"/>
  <c r="AO239" i="9" s="1"/>
  <c r="AQ239" i="9" s="1"/>
  <c r="AN244" i="9"/>
  <c r="AO244" i="9" s="1"/>
  <c r="AQ244" i="9" s="1"/>
  <c r="AN290" i="9"/>
  <c r="AO290" i="9" s="1"/>
  <c r="AN299" i="9"/>
  <c r="AO299" i="9" s="1"/>
  <c r="AN301" i="9"/>
  <c r="AO301" i="9" s="1"/>
  <c r="AN243" i="9"/>
  <c r="AO243" i="9" s="1"/>
  <c r="AN289" i="9"/>
  <c r="AO289" i="9" s="1"/>
  <c r="AN273" i="9"/>
  <c r="AO273" i="9" s="1"/>
  <c r="AQ273" i="9" s="1"/>
  <c r="AN236" i="9"/>
  <c r="AO236" i="9" s="1"/>
  <c r="AQ236" i="9" s="1"/>
  <c r="AN277" i="9"/>
  <c r="AO277" i="9" s="1"/>
  <c r="AN282" i="9"/>
  <c r="AO282" i="9" s="1"/>
  <c r="AN266" i="9"/>
  <c r="AO266" i="9" s="1"/>
  <c r="AN286" i="9"/>
  <c r="AO286" i="9" s="1"/>
  <c r="AN281" i="9"/>
  <c r="AO281" i="9" s="1"/>
  <c r="AN285" i="9"/>
  <c r="AO285" i="9" s="1"/>
  <c r="AN292" i="9"/>
  <c r="AO292" i="9" s="1"/>
  <c r="AQ292" i="9" s="1"/>
  <c r="AN275" i="9"/>
  <c r="AO275" i="9" s="1"/>
  <c r="AN279" i="9"/>
  <c r="AO279" i="9" s="1"/>
  <c r="AN234" i="9"/>
  <c r="AO234" i="9" s="1"/>
  <c r="AN296" i="9"/>
  <c r="AO296" i="9" s="1"/>
  <c r="AQ296" i="9" s="1"/>
  <c r="AN298" i="9"/>
  <c r="AO298" i="9" s="1"/>
  <c r="AQ298" i="9" s="1"/>
  <c r="AN288" i="9"/>
  <c r="AO288" i="9" s="1"/>
  <c r="AN312" i="9"/>
  <c r="AO312" i="9" s="1"/>
  <c r="AQ312" i="9" s="1"/>
  <c r="AN302" i="9"/>
  <c r="AO302" i="9" s="1"/>
  <c r="AN309" i="9"/>
  <c r="AO309" i="9" s="1"/>
  <c r="AQ309" i="9" s="1"/>
  <c r="AN268" i="9"/>
  <c r="AO268" i="9" s="1"/>
  <c r="AN295" i="9"/>
  <c r="AO295" i="9" s="1"/>
  <c r="AN293" i="9"/>
  <c r="AO293" i="9" s="1"/>
  <c r="AN316" i="9"/>
  <c r="AO316" i="9" s="1"/>
  <c r="AQ316" i="9" s="1"/>
  <c r="AN284" i="9"/>
  <c r="AO284" i="9" s="1"/>
  <c r="AQ284" i="9" s="1"/>
  <c r="AN306" i="9"/>
  <c r="AO306" i="9" s="1"/>
  <c r="AN313" i="9"/>
  <c r="AO313" i="9" s="1"/>
  <c r="AN303" i="9"/>
  <c r="AO303" i="9" s="1"/>
  <c r="AN300" i="9"/>
  <c r="AO300" i="9" s="1"/>
  <c r="AQ300" i="9" s="1"/>
  <c r="AN287" i="9"/>
  <c r="AO287" i="9" s="1"/>
  <c r="AN307" i="9"/>
  <c r="AO307" i="9" s="1"/>
  <c r="AN294" i="9"/>
  <c r="AO294" i="9" s="1"/>
  <c r="AQ294" i="9" s="1"/>
  <c r="AN283" i="9"/>
  <c r="AO283" i="9" s="1"/>
  <c r="AN311" i="9"/>
  <c r="AO311" i="9" s="1"/>
  <c r="AN317" i="9"/>
  <c r="AO317" i="9" s="1"/>
  <c r="AN291" i="9"/>
  <c r="AO291" i="9" s="1"/>
  <c r="AN305" i="9"/>
  <c r="AO305" i="9" s="1"/>
  <c r="AN315" i="9"/>
  <c r="AO315" i="9" s="1"/>
  <c r="AN325" i="9"/>
  <c r="AO325" i="9" s="1"/>
  <c r="AN327" i="9"/>
  <c r="AO327" i="9" s="1"/>
  <c r="AQ327" i="9" s="1"/>
  <c r="AN329" i="9"/>
  <c r="AO329" i="9" s="1"/>
  <c r="AQ329" i="9" s="1"/>
  <c r="AN340" i="9"/>
  <c r="AO340" i="9" s="1"/>
  <c r="AQ340" i="9" s="1"/>
  <c r="AN344" i="9"/>
  <c r="AO344" i="9" s="1"/>
  <c r="AN331" i="9"/>
  <c r="AO331" i="9" s="1"/>
  <c r="AN333" i="9"/>
  <c r="AO333" i="9" s="1"/>
  <c r="AN310" i="9"/>
  <c r="AO310" i="9" s="1"/>
  <c r="AN335" i="9"/>
  <c r="AO335" i="9" s="1"/>
  <c r="AN337" i="9"/>
  <c r="AO337" i="9" s="1"/>
  <c r="AN320" i="9"/>
  <c r="AO320" i="9" s="1"/>
  <c r="AN304" i="9"/>
  <c r="AO304" i="9" s="1"/>
  <c r="AN321" i="9"/>
  <c r="AO321" i="9" s="1"/>
  <c r="AN314" i="9"/>
  <c r="AO314" i="9" s="1"/>
  <c r="AN319" i="9"/>
  <c r="AO319" i="9" s="1"/>
  <c r="AN322" i="9"/>
  <c r="AO322" i="9" s="1"/>
  <c r="AN308" i="9"/>
  <c r="AO308" i="9" s="1"/>
  <c r="AN323" i="9"/>
  <c r="AO323" i="9" s="1"/>
  <c r="AN326" i="9"/>
  <c r="AO326" i="9" s="1"/>
  <c r="AN328" i="9"/>
  <c r="AO328" i="9" s="1"/>
  <c r="AQ328" i="9" s="1"/>
  <c r="AN342" i="9"/>
  <c r="AO342" i="9" s="1"/>
  <c r="AN346" i="9"/>
  <c r="AO346" i="9" s="1"/>
  <c r="AN350" i="9"/>
  <c r="AO350" i="9" s="1"/>
  <c r="AN354" i="9"/>
  <c r="AO354" i="9" s="1"/>
  <c r="AN330" i="9"/>
  <c r="AO330" i="9" s="1"/>
  <c r="AN332" i="9"/>
  <c r="AO332" i="9" s="1"/>
  <c r="AN334" i="9"/>
  <c r="AO334" i="9" s="1"/>
  <c r="AN336" i="9"/>
  <c r="AO336" i="9" s="1"/>
  <c r="AN318" i="9"/>
  <c r="AO318" i="9" s="1"/>
  <c r="AN338" i="9"/>
  <c r="AO338" i="9" s="1"/>
  <c r="AN343" i="9"/>
  <c r="AO343" i="9" s="1"/>
  <c r="AN362" i="9"/>
  <c r="AO362" i="9" s="1"/>
  <c r="AN364" i="9"/>
  <c r="AO364" i="9" s="1"/>
  <c r="AN348" i="9"/>
  <c r="AO348" i="9" s="1"/>
  <c r="AN366" i="9"/>
  <c r="AO366" i="9" s="1"/>
  <c r="AQ366" i="9" s="1"/>
  <c r="AN355" i="9"/>
  <c r="AO355" i="9" s="1"/>
  <c r="AQ355" i="9" s="1"/>
  <c r="AN356" i="9"/>
  <c r="AO356" i="9" s="1"/>
  <c r="AQ356" i="9" s="1"/>
  <c r="AN324" i="9"/>
  <c r="AO324" i="9" s="1"/>
  <c r="AQ324" i="9" s="1"/>
  <c r="AN345" i="9"/>
  <c r="AO345" i="9" s="1"/>
  <c r="AQ345" i="9" s="1"/>
  <c r="AN347" i="9"/>
  <c r="AO347" i="9" s="1"/>
  <c r="AQ347" i="9" s="1"/>
  <c r="AN359" i="9"/>
  <c r="AO359" i="9" s="1"/>
  <c r="AQ359" i="9" s="1"/>
  <c r="AN357" i="9"/>
  <c r="AO357" i="9" s="1"/>
  <c r="AN365" i="9"/>
  <c r="AO365" i="9" s="1"/>
  <c r="AN367" i="9"/>
  <c r="AO367" i="9" s="1"/>
  <c r="AN349" i="9"/>
  <c r="AO349" i="9" s="1"/>
  <c r="AN369" i="9"/>
  <c r="AO369" i="9" s="1"/>
  <c r="AN371" i="9"/>
  <c r="AO371" i="9" s="1"/>
  <c r="AN339" i="9"/>
  <c r="AO339" i="9" s="1"/>
  <c r="AN341" i="9"/>
  <c r="AO341" i="9" s="1"/>
  <c r="AN352" i="9"/>
  <c r="AO352" i="9" s="1"/>
  <c r="AN358" i="9"/>
  <c r="AO358" i="9" s="1"/>
  <c r="AQ358" i="9" s="1"/>
  <c r="AN363" i="9"/>
  <c r="AO363" i="9" s="1"/>
  <c r="AQ363" i="9" s="1"/>
  <c r="AN351" i="9"/>
  <c r="AO351" i="9" s="1"/>
  <c r="AQ351" i="9" s="1"/>
  <c r="AN368" i="9"/>
  <c r="AO368" i="9" s="1"/>
  <c r="AN372" i="9"/>
  <c r="AO372" i="9" s="1"/>
  <c r="AN361" i="9"/>
  <c r="AO361" i="9" s="1"/>
  <c r="AQ361" i="9" s="1"/>
  <c r="AN353" i="9"/>
  <c r="AO353" i="9" s="1"/>
  <c r="AN360" i="9"/>
  <c r="AO360" i="9" s="1"/>
  <c r="AN370" i="9"/>
  <c r="AO370" i="9" s="1"/>
  <c r="AQ9" i="9"/>
  <c r="AB9" i="9"/>
  <c r="U366" i="9"/>
  <c r="V366" i="9" s="1"/>
  <c r="S26" i="9"/>
  <c r="P26" i="9"/>
  <c r="T79" i="9"/>
  <c r="Q79" i="9"/>
  <c r="R79" i="9" s="1"/>
  <c r="W79" i="9" s="1"/>
  <c r="AC267" i="9"/>
  <c r="U245" i="9"/>
  <c r="V245" i="9" s="1"/>
  <c r="S41" i="9"/>
  <c r="P41" i="9"/>
  <c r="AC40" i="9"/>
  <c r="Q42" i="9"/>
  <c r="R42" i="9" s="1"/>
  <c r="W42" i="9" s="1"/>
  <c r="T42" i="9"/>
  <c r="U42" i="9" s="1"/>
  <c r="V42" i="9" s="1"/>
  <c r="T155" i="9"/>
  <c r="Q155" i="9"/>
  <c r="Q143" i="9"/>
  <c r="R143" i="9" s="1"/>
  <c r="W143" i="9" s="1"/>
  <c r="T143" i="9"/>
  <c r="P86" i="9"/>
  <c r="S86" i="9"/>
  <c r="AC235" i="9"/>
  <c r="S89" i="9"/>
  <c r="P89" i="9"/>
  <c r="S39" i="9"/>
  <c r="P39" i="9"/>
  <c r="S116" i="9"/>
  <c r="P116" i="9"/>
  <c r="Q208" i="9"/>
  <c r="T208" i="9"/>
  <c r="U208" i="9" s="1"/>
  <c r="V208" i="9" s="1"/>
  <c r="AC48" i="9"/>
  <c r="U205" i="9"/>
  <c r="V205" i="9" s="1"/>
  <c r="T166" i="9"/>
  <c r="Q166" i="9"/>
  <c r="R166" i="9" s="1"/>
  <c r="W166" i="9" s="1"/>
  <c r="AC50" i="9"/>
  <c r="P281" i="9"/>
  <c r="S281" i="9"/>
  <c r="T191" i="9"/>
  <c r="U191" i="9" s="1"/>
  <c r="V191" i="9" s="1"/>
  <c r="Q191" i="9"/>
  <c r="P237" i="9"/>
  <c r="S237" i="9"/>
  <c r="T101" i="9"/>
  <c r="Q101" i="9"/>
  <c r="AC284" i="9"/>
  <c r="AB284" i="9"/>
  <c r="P57" i="9"/>
  <c r="S57" i="9"/>
  <c r="AQ145" i="9"/>
  <c r="AB145" i="9"/>
  <c r="AE92" i="9"/>
  <c r="AH92" i="9"/>
  <c r="AE138" i="9"/>
  <c r="AH138" i="9"/>
  <c r="P70" i="9"/>
  <c r="S70" i="9"/>
  <c r="AE109" i="9"/>
  <c r="AH109" i="9"/>
  <c r="AE194" i="9"/>
  <c r="AH194" i="9"/>
  <c r="U220" i="9"/>
  <c r="V220" i="9" s="1"/>
  <c r="P200" i="9"/>
  <c r="S200" i="9"/>
  <c r="Q184" i="9"/>
  <c r="R184" i="9" s="1"/>
  <c r="W184" i="9" s="1"/>
  <c r="T184" i="9"/>
  <c r="U184" i="9" s="1"/>
  <c r="V184" i="9" s="1"/>
  <c r="P71" i="9"/>
  <c r="S71" i="9"/>
  <c r="AE185" i="9"/>
  <c r="AH185" i="9"/>
  <c r="R362" i="9"/>
  <c r="W362" i="9" s="1"/>
  <c r="AE113" i="9"/>
  <c r="AH113" i="9"/>
  <c r="Q25" i="9"/>
  <c r="R25" i="9" s="1"/>
  <c r="W25" i="9" s="1"/>
  <c r="T25" i="9"/>
  <c r="U25" i="9" s="1"/>
  <c r="V25" i="9" s="1"/>
  <c r="Q66" i="9"/>
  <c r="R66" i="9" s="1"/>
  <c r="W66" i="9" s="1"/>
  <c r="T66" i="9"/>
  <c r="U66" i="9" s="1"/>
  <c r="V66" i="9" s="1"/>
  <c r="U300" i="9"/>
  <c r="V300" i="9" s="1"/>
  <c r="S43" i="9"/>
  <c r="P43" i="9"/>
  <c r="R189" i="9"/>
  <c r="W189" i="9" s="1"/>
  <c r="AB359" i="9"/>
  <c r="AC359" i="9"/>
  <c r="AB326" i="9"/>
  <c r="AC326" i="9"/>
  <c r="AQ317" i="9"/>
  <c r="AB317" i="9"/>
  <c r="AC317" i="9"/>
  <c r="AB303" i="9"/>
  <c r="AQ303" i="9"/>
  <c r="AC303" i="9"/>
  <c r="AB298" i="9"/>
  <c r="AC298" i="9"/>
  <c r="AB263" i="9"/>
  <c r="AB264" i="9"/>
  <c r="AQ264" i="9"/>
  <c r="AB279" i="9"/>
  <c r="AE279" i="9" s="1"/>
  <c r="AQ279" i="9"/>
  <c r="AB227" i="9"/>
  <c r="AQ227" i="9"/>
  <c r="AQ283" i="9"/>
  <c r="AB283" i="9"/>
  <c r="AC283" i="9"/>
  <c r="AB262" i="9"/>
  <c r="AC262" i="9"/>
  <c r="AB105" i="9"/>
  <c r="AQ105" i="9"/>
  <c r="AB81" i="9"/>
  <c r="AQ81" i="9"/>
  <c r="AB164" i="9"/>
  <c r="AE164" i="9" s="1"/>
  <c r="AB182" i="9"/>
  <c r="AE182" i="9" s="1"/>
  <c r="AB111" i="9"/>
  <c r="AQ111" i="9"/>
  <c r="AB110" i="9"/>
  <c r="AQ110" i="9"/>
  <c r="AB126" i="9"/>
  <c r="AQ126" i="9"/>
  <c r="AC126" i="9"/>
  <c r="AB77" i="9"/>
  <c r="AQ77" i="9"/>
  <c r="AQ67" i="9"/>
  <c r="AB67" i="9"/>
  <c r="AB65" i="9"/>
  <c r="AQ65" i="9"/>
  <c r="AQ31" i="9"/>
  <c r="AB31" i="9"/>
  <c r="AQ21" i="9"/>
  <c r="AB21" i="9"/>
  <c r="AE21" i="9" s="1"/>
  <c r="P34" i="9"/>
  <c r="S34" i="9"/>
  <c r="S79" i="9"/>
  <c r="P79" i="9"/>
  <c r="Q267" i="9"/>
  <c r="R267" i="9" s="1"/>
  <c r="W267" i="9" s="1"/>
  <c r="T267" i="9"/>
  <c r="U267" i="9" s="1"/>
  <c r="V267" i="9" s="1"/>
  <c r="R358" i="9"/>
  <c r="W358" i="9" s="1"/>
  <c r="U261" i="9"/>
  <c r="V261" i="9" s="1"/>
  <c r="T81" i="9"/>
  <c r="Q81" i="9"/>
  <c r="R81" i="9" s="1"/>
  <c r="W81" i="9" s="1"/>
  <c r="T55" i="9"/>
  <c r="Q55" i="9"/>
  <c r="P40" i="9"/>
  <c r="S40" i="9"/>
  <c r="T51" i="9"/>
  <c r="Q51" i="9"/>
  <c r="AC155" i="9"/>
  <c r="P143" i="9"/>
  <c r="S143" i="9"/>
  <c r="U126" i="9"/>
  <c r="V126" i="9" s="1"/>
  <c r="AC76" i="9"/>
  <c r="S235" i="9"/>
  <c r="P235" i="9"/>
  <c r="AC39" i="9"/>
  <c r="AC135" i="9"/>
  <c r="P208" i="9"/>
  <c r="S208" i="9"/>
  <c r="Q54" i="9"/>
  <c r="R54" i="9" s="1"/>
  <c r="W54" i="9" s="1"/>
  <c r="T54" i="9"/>
  <c r="U54" i="9" s="1"/>
  <c r="V54" i="9" s="1"/>
  <c r="Q114" i="9"/>
  <c r="T114" i="9"/>
  <c r="AC47" i="9"/>
  <c r="S166" i="9"/>
  <c r="P166" i="9"/>
  <c r="AC241" i="9"/>
  <c r="Q50" i="9"/>
  <c r="T50" i="9"/>
  <c r="AC157" i="9"/>
  <c r="U280" i="9"/>
  <c r="V280" i="9" s="1"/>
  <c r="P36" i="9"/>
  <c r="S36" i="9"/>
  <c r="P191" i="9"/>
  <c r="S191" i="9"/>
  <c r="T237" i="9"/>
  <c r="Q237" i="9"/>
  <c r="R237" i="9" s="1"/>
  <c r="W237" i="9" s="1"/>
  <c r="AC252" i="9"/>
  <c r="AQ243" i="9"/>
  <c r="AB243" i="9"/>
  <c r="AH243" i="9" s="1"/>
  <c r="S45" i="9"/>
  <c r="P45" i="9"/>
  <c r="AB271" i="9"/>
  <c r="AQ271" i="9"/>
  <c r="AE45" i="9"/>
  <c r="AH45" i="9"/>
  <c r="Q268" i="9"/>
  <c r="R268" i="9" s="1"/>
  <c r="W268" i="9" s="1"/>
  <c r="T268" i="9"/>
  <c r="U268" i="9" s="1"/>
  <c r="V268" i="9" s="1"/>
  <c r="S37" i="9"/>
  <c r="P37" i="9"/>
  <c r="AH207" i="9"/>
  <c r="AE207" i="9"/>
  <c r="S111" i="9"/>
  <c r="P111" i="9"/>
  <c r="Q70" i="9"/>
  <c r="T70" i="9"/>
  <c r="U70" i="9" s="1"/>
  <c r="V70" i="9" s="1"/>
  <c r="AE111" i="9"/>
  <c r="AH111" i="9"/>
  <c r="Q109" i="9"/>
  <c r="T109" i="9"/>
  <c r="U109" i="9" s="1"/>
  <c r="V109" i="9" s="1"/>
  <c r="S194" i="9"/>
  <c r="P194" i="9"/>
  <c r="R220" i="9"/>
  <c r="W220" i="9" s="1"/>
  <c r="AH147" i="9"/>
  <c r="AE147" i="9"/>
  <c r="P263" i="9"/>
  <c r="S263" i="9"/>
  <c r="T35" i="9"/>
  <c r="U35" i="9" s="1"/>
  <c r="V35" i="9" s="1"/>
  <c r="Q35" i="9"/>
  <c r="R35" i="9" s="1"/>
  <c r="W35" i="9" s="1"/>
  <c r="P185" i="9"/>
  <c r="S185" i="9"/>
  <c r="U362" i="9"/>
  <c r="V362" i="9" s="1"/>
  <c r="Q113" i="9"/>
  <c r="R113" i="9" s="1"/>
  <c r="W113" i="9" s="1"/>
  <c r="T113" i="9"/>
  <c r="U113" i="9" s="1"/>
  <c r="V113" i="9" s="1"/>
  <c r="T107" i="9"/>
  <c r="U107" i="9" s="1"/>
  <c r="V107" i="9" s="1"/>
  <c r="Q107" i="9"/>
  <c r="AE66" i="9"/>
  <c r="AH66" i="9"/>
  <c r="R300" i="9"/>
  <c r="W300" i="9" s="1"/>
  <c r="U189" i="9"/>
  <c r="V189" i="9" s="1"/>
  <c r="AB354" i="9"/>
  <c r="AC354" i="9"/>
  <c r="AB352" i="9"/>
  <c r="AC352" i="9"/>
  <c r="AB307" i="9"/>
  <c r="AQ307" i="9"/>
  <c r="AC307" i="9"/>
  <c r="AB293" i="9"/>
  <c r="AQ293" i="9"/>
  <c r="AC293" i="9"/>
  <c r="AB297" i="9"/>
  <c r="AC297" i="9"/>
  <c r="AQ280" i="9"/>
  <c r="AB280" i="9"/>
  <c r="AC280" i="9"/>
  <c r="AB200" i="9"/>
  <c r="AH200" i="9" s="1"/>
  <c r="AQ200" i="9"/>
  <c r="AB265" i="9"/>
  <c r="AQ265" i="9"/>
  <c r="AB257" i="9"/>
  <c r="AQ257" i="9"/>
  <c r="AC257" i="9"/>
  <c r="AB281" i="9"/>
  <c r="AB258" i="9"/>
  <c r="AC258" i="9"/>
  <c r="AQ203" i="9"/>
  <c r="AB203" i="9"/>
  <c r="AE203" i="9" s="1"/>
  <c r="AQ195" i="9"/>
  <c r="AB195" i="9"/>
  <c r="AH195" i="9" s="1"/>
  <c r="AQ161" i="9"/>
  <c r="AB161" i="9"/>
  <c r="AH161" i="9" s="1"/>
  <c r="AQ178" i="9"/>
  <c r="AB178" i="9"/>
  <c r="AH178" i="9" s="1"/>
  <c r="AB53" i="9"/>
  <c r="AE53" i="9" s="1"/>
  <c r="AQ53" i="9"/>
  <c r="AB98" i="9"/>
  <c r="AH98" i="9" s="1"/>
  <c r="AQ98" i="9"/>
  <c r="AB62" i="9"/>
  <c r="AH62" i="9" s="1"/>
  <c r="AQ62" i="9"/>
  <c r="AQ128" i="9"/>
  <c r="AB128" i="9"/>
  <c r="AE128" i="9" s="1"/>
  <c r="AB55" i="9"/>
  <c r="AQ55" i="9"/>
  <c r="AQ57" i="9"/>
  <c r="AB57" i="9"/>
  <c r="AE57" i="9" s="1"/>
  <c r="AQ27" i="9"/>
  <c r="AB27" i="9"/>
  <c r="AQ19" i="9"/>
  <c r="AB19" i="9"/>
  <c r="R315" i="9"/>
  <c r="W315" i="9" s="1"/>
  <c r="AE34" i="9"/>
  <c r="AH34" i="9"/>
  <c r="AC79" i="9"/>
  <c r="Q222" i="9"/>
  <c r="T222" i="9"/>
  <c r="U222" i="9" s="1"/>
  <c r="V222" i="9" s="1"/>
  <c r="U358" i="9"/>
  <c r="V358" i="9" s="1"/>
  <c r="S81" i="9"/>
  <c r="P81" i="9"/>
  <c r="P55" i="9"/>
  <c r="S55" i="9"/>
  <c r="T40" i="9"/>
  <c r="U40" i="9" s="1"/>
  <c r="V40" i="9" s="1"/>
  <c r="Q40" i="9"/>
  <c r="AC31" i="9"/>
  <c r="S51" i="9"/>
  <c r="P51" i="9"/>
  <c r="P155" i="9"/>
  <c r="S155" i="9"/>
  <c r="AC216" i="9"/>
  <c r="R126" i="9"/>
  <c r="W126" i="9" s="1"/>
  <c r="Q76" i="9"/>
  <c r="T76" i="9"/>
  <c r="Q235" i="9"/>
  <c r="R235" i="9" s="1"/>
  <c r="W235" i="9" s="1"/>
  <c r="T235" i="9"/>
  <c r="U235" i="9" s="1"/>
  <c r="V235" i="9" s="1"/>
  <c r="S23" i="9"/>
  <c r="P23" i="9"/>
  <c r="T135" i="9"/>
  <c r="U135" i="9" s="1"/>
  <c r="V135" i="9" s="1"/>
  <c r="Q135" i="9"/>
  <c r="AC104" i="9"/>
  <c r="T134" i="9"/>
  <c r="U134" i="9" s="1"/>
  <c r="V134" i="9" s="1"/>
  <c r="Q134" i="9"/>
  <c r="P114" i="9"/>
  <c r="S114" i="9"/>
  <c r="T47" i="9"/>
  <c r="U47" i="9" s="1"/>
  <c r="V47" i="9" s="1"/>
  <c r="Q47" i="9"/>
  <c r="R47" i="9" s="1"/>
  <c r="W47" i="9" s="1"/>
  <c r="AC166" i="9"/>
  <c r="T241" i="9"/>
  <c r="Q241" i="9"/>
  <c r="P50" i="9"/>
  <c r="S50" i="9"/>
  <c r="Q157" i="9"/>
  <c r="T157" i="9"/>
  <c r="U157" i="9" s="1"/>
  <c r="V157" i="9" s="1"/>
  <c r="AC204" i="9"/>
  <c r="R280" i="9"/>
  <c r="W280" i="9" s="1"/>
  <c r="AC36" i="9"/>
  <c r="AC191" i="9"/>
  <c r="P252" i="9"/>
  <c r="S252" i="9"/>
  <c r="AB306" i="9"/>
  <c r="AQ306" i="9"/>
  <c r="AC306" i="9"/>
  <c r="AE221" i="9"/>
  <c r="AH221" i="9"/>
  <c r="S225" i="9"/>
  <c r="P225" i="9"/>
  <c r="Q263" i="9"/>
  <c r="R263" i="9" s="1"/>
  <c r="W263" i="9" s="1"/>
  <c r="T263" i="9"/>
  <c r="U263" i="9" s="1"/>
  <c r="V263" i="9" s="1"/>
  <c r="S24" i="9"/>
  <c r="P24" i="9"/>
  <c r="T128" i="9"/>
  <c r="Q128" i="9"/>
  <c r="R269" i="9"/>
  <c r="W269" i="9" s="1"/>
  <c r="AB350" i="9"/>
  <c r="AQ350" i="9"/>
  <c r="AC350" i="9"/>
  <c r="AB349" i="9"/>
  <c r="AQ349" i="9"/>
  <c r="AC349" i="9"/>
  <c r="AB333" i="9"/>
  <c r="AQ333" i="9"/>
  <c r="AC333" i="9"/>
  <c r="AB288" i="9"/>
  <c r="AQ288" i="9"/>
  <c r="AC288" i="9"/>
  <c r="AB290" i="9"/>
  <c r="AQ290" i="9"/>
  <c r="AC290" i="9"/>
  <c r="AQ276" i="9"/>
  <c r="AB276" i="9"/>
  <c r="AC276" i="9"/>
  <c r="AQ224" i="9"/>
  <c r="AB224" i="9"/>
  <c r="AQ158" i="9"/>
  <c r="AB158" i="9"/>
  <c r="AQ223" i="9"/>
  <c r="AB223" i="9"/>
  <c r="AB225" i="9"/>
  <c r="AQ225" i="9"/>
  <c r="AQ254" i="9"/>
  <c r="AB254" i="9"/>
  <c r="AC254" i="9"/>
  <c r="AQ196" i="9"/>
  <c r="AB196" i="9"/>
  <c r="AH196" i="9" s="1"/>
  <c r="AB188" i="9"/>
  <c r="AQ188" i="9"/>
  <c r="AC188" i="9"/>
  <c r="AB159" i="9"/>
  <c r="AE159" i="9" s="1"/>
  <c r="AQ159" i="9"/>
  <c r="AQ174" i="9"/>
  <c r="AB174" i="9"/>
  <c r="AH174" i="9" s="1"/>
  <c r="AB140" i="9"/>
  <c r="AQ140" i="9"/>
  <c r="AB95" i="9"/>
  <c r="AQ95" i="9"/>
  <c r="AB102" i="9"/>
  <c r="AH102" i="9" s="1"/>
  <c r="AB124" i="9"/>
  <c r="AQ124" i="9"/>
  <c r="AQ8" i="9"/>
  <c r="AB8" i="9"/>
  <c r="X42" i="4"/>
  <c r="AC8" i="9"/>
  <c r="AB30" i="9"/>
  <c r="AQ30" i="9"/>
  <c r="AB10" i="9"/>
  <c r="AQ10" i="9"/>
  <c r="U315" i="9"/>
  <c r="V315" i="9" s="1"/>
  <c r="Q34" i="9"/>
  <c r="R34" i="9" s="1"/>
  <c r="W34" i="9" s="1"/>
  <c r="T34" i="9"/>
  <c r="U34" i="9" s="1"/>
  <c r="V34" i="9" s="1"/>
  <c r="T99" i="9"/>
  <c r="Q99" i="9"/>
  <c r="R99" i="9" s="1"/>
  <c r="W99" i="9" s="1"/>
  <c r="AC222" i="9"/>
  <c r="R368" i="9"/>
  <c r="W368" i="9" s="1"/>
  <c r="AC81" i="9"/>
  <c r="T146" i="9"/>
  <c r="Q146" i="9"/>
  <c r="Q31" i="9"/>
  <c r="T31" i="9"/>
  <c r="AC51" i="9"/>
  <c r="Q162" i="9"/>
  <c r="R162" i="9" s="1"/>
  <c r="W162" i="9" s="1"/>
  <c r="T162" i="9"/>
  <c r="P216" i="9"/>
  <c r="S216" i="9"/>
  <c r="U337" i="9"/>
  <c r="V337" i="9" s="1"/>
  <c r="R192" i="9"/>
  <c r="W192" i="9" s="1"/>
  <c r="S76" i="9"/>
  <c r="P76" i="9"/>
  <c r="P46" i="9"/>
  <c r="S46" i="9"/>
  <c r="Q136" i="9"/>
  <c r="T136" i="9"/>
  <c r="U248" i="9"/>
  <c r="V248" i="9" s="1"/>
  <c r="T23" i="9"/>
  <c r="U23" i="9" s="1"/>
  <c r="V23" i="9" s="1"/>
  <c r="Q23" i="9"/>
  <c r="P135" i="9"/>
  <c r="S135" i="9"/>
  <c r="AC233" i="9"/>
  <c r="T104" i="9"/>
  <c r="Q104" i="9"/>
  <c r="R104" i="9" s="1"/>
  <c r="W104" i="9" s="1"/>
  <c r="Q170" i="9"/>
  <c r="T170" i="9"/>
  <c r="U253" i="9"/>
  <c r="V253" i="9" s="1"/>
  <c r="P134" i="9"/>
  <c r="S134" i="9"/>
  <c r="Q140" i="9"/>
  <c r="T140" i="9"/>
  <c r="P47" i="9"/>
  <c r="S47" i="9"/>
  <c r="Q93" i="9"/>
  <c r="T93" i="9"/>
  <c r="S241" i="9"/>
  <c r="P241" i="9"/>
  <c r="P90" i="9"/>
  <c r="S90" i="9"/>
  <c r="P157" i="9"/>
  <c r="S157" i="9"/>
  <c r="T204" i="9"/>
  <c r="Q204" i="9"/>
  <c r="R204" i="9" s="1"/>
  <c r="W204" i="9" s="1"/>
  <c r="T36" i="9"/>
  <c r="U36" i="9" s="1"/>
  <c r="V36" i="9" s="1"/>
  <c r="Q36" i="9"/>
  <c r="Q252" i="9"/>
  <c r="R252" i="9" s="1"/>
  <c r="W252" i="9" s="1"/>
  <c r="T252" i="9"/>
  <c r="U252" i="9" s="1"/>
  <c r="V252" i="9" s="1"/>
  <c r="Q190" i="9"/>
  <c r="R190" i="9" s="1"/>
  <c r="W190" i="9" s="1"/>
  <c r="T190" i="9"/>
  <c r="U190" i="9" s="1"/>
  <c r="V190" i="9" s="1"/>
  <c r="AQ112" i="9"/>
  <c r="AB112" i="9"/>
  <c r="T83" i="9"/>
  <c r="U83" i="9" s="1"/>
  <c r="V83" i="9" s="1"/>
  <c r="Q83" i="9"/>
  <c r="S259" i="9"/>
  <c r="P259" i="9"/>
  <c r="AB108" i="9"/>
  <c r="S83" i="9"/>
  <c r="P83" i="9"/>
  <c r="Q207" i="9"/>
  <c r="R207" i="9" s="1"/>
  <c r="W207" i="9" s="1"/>
  <c r="T207" i="9"/>
  <c r="U207" i="9" s="1"/>
  <c r="V207" i="9" s="1"/>
  <c r="P105" i="9"/>
  <c r="S105" i="9"/>
  <c r="AC271" i="9"/>
  <c r="T96" i="9"/>
  <c r="U96" i="9" s="1"/>
  <c r="V96" i="9" s="1"/>
  <c r="Q96" i="9"/>
  <c r="S35" i="9"/>
  <c r="P35" i="9"/>
  <c r="P107" i="9"/>
  <c r="S107" i="9"/>
  <c r="U257" i="9"/>
  <c r="V257" i="9" s="1"/>
  <c r="Q141" i="9"/>
  <c r="T141" i="9"/>
  <c r="AQ344" i="9"/>
  <c r="AB344" i="9"/>
  <c r="AC344" i="9"/>
  <c r="AB331" i="9"/>
  <c r="AQ331" i="9"/>
  <c r="AC331" i="9"/>
  <c r="AB295" i="9"/>
  <c r="AQ295" i="9"/>
  <c r="AC295" i="9"/>
  <c r="AQ308" i="9"/>
  <c r="AB308" i="9"/>
  <c r="AC308" i="9"/>
  <c r="AQ272" i="9"/>
  <c r="AB272" i="9"/>
  <c r="AC272" i="9"/>
  <c r="AB231" i="9"/>
  <c r="AB131" i="9"/>
  <c r="AQ131" i="9"/>
  <c r="AB221" i="9"/>
  <c r="AQ221" i="9"/>
  <c r="AB208" i="9"/>
  <c r="AE208" i="9" s="1"/>
  <c r="AQ208" i="9"/>
  <c r="AQ250" i="9"/>
  <c r="AB250" i="9"/>
  <c r="AC250" i="9"/>
  <c r="AB173" i="9"/>
  <c r="AE173" i="9" s="1"/>
  <c r="AQ173" i="9"/>
  <c r="AB169" i="9"/>
  <c r="AQ169" i="9"/>
  <c r="AB127" i="9"/>
  <c r="AE127" i="9" s="1"/>
  <c r="AQ127" i="9"/>
  <c r="AQ170" i="9"/>
  <c r="AB170" i="9"/>
  <c r="AB119" i="9"/>
  <c r="AE119" i="9" s="1"/>
  <c r="AQ119" i="9"/>
  <c r="AB54" i="9"/>
  <c r="AH54" i="9" s="1"/>
  <c r="AQ54" i="9"/>
  <c r="AQ20" i="9"/>
  <c r="AB20" i="9"/>
  <c r="AE20" i="9" s="1"/>
  <c r="AB120" i="9"/>
  <c r="AE120" i="9" s="1"/>
  <c r="AQ120" i="9"/>
  <c r="AB71" i="9"/>
  <c r="AQ71" i="9"/>
  <c r="AB24" i="9"/>
  <c r="AQ64" i="9"/>
  <c r="AB64" i="9"/>
  <c r="AE64" i="9" s="1"/>
  <c r="AC77" i="9"/>
  <c r="P99" i="9"/>
  <c r="S99" i="9"/>
  <c r="S222" i="9"/>
  <c r="P222" i="9"/>
  <c r="R360" i="9"/>
  <c r="W360" i="9" s="1"/>
  <c r="AC125" i="9"/>
  <c r="P146" i="9"/>
  <c r="S146" i="9"/>
  <c r="P31" i="9"/>
  <c r="S31" i="9"/>
  <c r="T108" i="9"/>
  <c r="U108" i="9" s="1"/>
  <c r="V108" i="9" s="1"/>
  <c r="Q108" i="9"/>
  <c r="R108" i="9" s="1"/>
  <c r="W108" i="9" s="1"/>
  <c r="P162" i="9"/>
  <c r="S162" i="9"/>
  <c r="Q216" i="9"/>
  <c r="R216" i="9" s="1"/>
  <c r="W216" i="9" s="1"/>
  <c r="T216" i="9"/>
  <c r="U192" i="9"/>
  <c r="V192" i="9" s="1"/>
  <c r="T87" i="9"/>
  <c r="U87" i="9" s="1"/>
  <c r="V87" i="9" s="1"/>
  <c r="Q87" i="9"/>
  <c r="AC46" i="9"/>
  <c r="AC136" i="9"/>
  <c r="U364" i="9"/>
  <c r="V364" i="9" s="1"/>
  <c r="AC23" i="9"/>
  <c r="P175" i="9"/>
  <c r="S175" i="9"/>
  <c r="T233" i="9"/>
  <c r="Q233" i="9"/>
  <c r="R233" i="9" s="1"/>
  <c r="W233" i="9" s="1"/>
  <c r="P104" i="9"/>
  <c r="S104" i="9"/>
  <c r="AC170" i="9"/>
  <c r="AC82" i="9"/>
  <c r="AC140" i="9"/>
  <c r="AC145" i="9"/>
  <c r="AC93" i="9"/>
  <c r="AC90" i="9"/>
  <c r="P204" i="9"/>
  <c r="S204" i="9"/>
  <c r="U314" i="9"/>
  <c r="V314" i="9" s="1"/>
  <c r="U228" i="9"/>
  <c r="V228" i="9" s="1"/>
  <c r="P78" i="9"/>
  <c r="S78" i="9"/>
  <c r="T120" i="9"/>
  <c r="Q120" i="9"/>
  <c r="T161" i="9"/>
  <c r="U161" i="9" s="1"/>
  <c r="V161" i="9" s="1"/>
  <c r="Q161" i="9"/>
  <c r="Q68" i="9"/>
  <c r="R68" i="9" s="1"/>
  <c r="W68" i="9" s="1"/>
  <c r="T68" i="9"/>
  <c r="U68" i="9" s="1"/>
  <c r="V68" i="9" s="1"/>
  <c r="S33" i="9"/>
  <c r="P33" i="9"/>
  <c r="AB311" i="9"/>
  <c r="AC311" i="9"/>
  <c r="AQ134" i="9"/>
  <c r="AB134" i="9"/>
  <c r="AE134" i="9" s="1"/>
  <c r="AH198" i="9"/>
  <c r="AE198" i="9"/>
  <c r="T152" i="9"/>
  <c r="U152" i="9" s="1"/>
  <c r="V152" i="9" s="1"/>
  <c r="Q152" i="9"/>
  <c r="R152" i="9" s="1"/>
  <c r="W152" i="9" s="1"/>
  <c r="AE175" i="9"/>
  <c r="AH175" i="9"/>
  <c r="P82" i="9"/>
  <c r="S82" i="9"/>
  <c r="AE161" i="9"/>
  <c r="Q251" i="9"/>
  <c r="R251" i="9" s="1"/>
  <c r="W251" i="9" s="1"/>
  <c r="T251" i="9"/>
  <c r="U251" i="9" s="1"/>
  <c r="V251" i="9" s="1"/>
  <c r="P174" i="9"/>
  <c r="S174" i="9"/>
  <c r="AC14" i="9"/>
  <c r="AB313" i="9"/>
  <c r="AQ313" i="9"/>
  <c r="AC313" i="9"/>
  <c r="AQ238" i="9"/>
  <c r="AB238" i="9"/>
  <c r="AC238" i="9"/>
  <c r="AQ114" i="9"/>
  <c r="AB114" i="9"/>
  <c r="AH95" i="9"/>
  <c r="AE95" i="9"/>
  <c r="AE15" i="9"/>
  <c r="AH15" i="9"/>
  <c r="AC52" i="9"/>
  <c r="T203" i="9"/>
  <c r="U203" i="9" s="1"/>
  <c r="V203" i="9" s="1"/>
  <c r="Q203" i="9"/>
  <c r="R203" i="9" s="1"/>
  <c r="W203" i="9" s="1"/>
  <c r="S219" i="9"/>
  <c r="P219" i="9"/>
  <c r="AE105" i="9"/>
  <c r="AH105" i="9"/>
  <c r="AH70" i="9"/>
  <c r="AE70" i="9"/>
  <c r="Q210" i="9"/>
  <c r="T210" i="9"/>
  <c r="P109" i="9"/>
  <c r="S109" i="9"/>
  <c r="AH212" i="9"/>
  <c r="AE212" i="9"/>
  <c r="P147" i="9"/>
  <c r="S147" i="9"/>
  <c r="T185" i="9"/>
  <c r="U185" i="9" s="1"/>
  <c r="V185" i="9" s="1"/>
  <c r="Q185" i="9"/>
  <c r="R185" i="9" s="1"/>
  <c r="W185" i="9" s="1"/>
  <c r="AE80" i="9"/>
  <c r="AH80" i="9"/>
  <c r="AE210" i="9"/>
  <c r="AH210" i="9"/>
  <c r="P68" i="9"/>
  <c r="S68" i="9"/>
  <c r="S212" i="9"/>
  <c r="P212" i="9"/>
  <c r="AH96" i="9"/>
  <c r="AE96" i="9"/>
  <c r="T147" i="9"/>
  <c r="Q147" i="9"/>
  <c r="R147" i="9" s="1"/>
  <c r="W147" i="9" s="1"/>
  <c r="Q124" i="9"/>
  <c r="R124" i="9" s="1"/>
  <c r="W124" i="9" s="1"/>
  <c r="T124" i="9"/>
  <c r="U124" i="9" s="1"/>
  <c r="V124" i="9" s="1"/>
  <c r="AE35" i="9"/>
  <c r="AH35" i="9"/>
  <c r="P30" i="9"/>
  <c r="S30" i="9"/>
  <c r="P176" i="9"/>
  <c r="S176" i="9"/>
  <c r="U357" i="9"/>
  <c r="V357" i="9" s="1"/>
  <c r="T115" i="9"/>
  <c r="U115" i="9" s="1"/>
  <c r="V115" i="9" s="1"/>
  <c r="Q115" i="9"/>
  <c r="AH107" i="9"/>
  <c r="AE107" i="9"/>
  <c r="AE24" i="9"/>
  <c r="S128" i="9"/>
  <c r="P128" i="9"/>
  <c r="AQ322" i="9"/>
  <c r="AB322" i="9"/>
  <c r="AC322" i="9"/>
  <c r="Q18" i="9"/>
  <c r="R18" i="9" s="1"/>
  <c r="W18" i="9" s="1"/>
  <c r="T18" i="9"/>
  <c r="U18" i="9" s="1"/>
  <c r="V18" i="9" s="1"/>
  <c r="T80" i="9"/>
  <c r="U80" i="9" s="1"/>
  <c r="V80" i="9" s="1"/>
  <c r="Q80" i="9"/>
  <c r="R80" i="9" s="1"/>
  <c r="W80" i="9" s="1"/>
  <c r="P210" i="9"/>
  <c r="S210" i="9"/>
  <c r="AH68" i="9"/>
  <c r="AE68" i="9"/>
  <c r="T212" i="9"/>
  <c r="U212" i="9" s="1"/>
  <c r="V212" i="9" s="1"/>
  <c r="Q212" i="9"/>
  <c r="R212" i="9" s="1"/>
  <c r="W212" i="9" s="1"/>
  <c r="S96" i="9"/>
  <c r="P96" i="9"/>
  <c r="Q174" i="9"/>
  <c r="R174" i="9" s="1"/>
  <c r="W174" i="9" s="1"/>
  <c r="T174" i="9"/>
  <c r="U174" i="9" s="1"/>
  <c r="V174" i="9" s="1"/>
  <c r="AE124" i="9"/>
  <c r="AH124" i="9"/>
  <c r="S141" i="9"/>
  <c r="P141" i="9"/>
  <c r="Q30" i="9"/>
  <c r="T30" i="9"/>
  <c r="AC176" i="9"/>
  <c r="U352" i="9"/>
  <c r="V352" i="9" s="1"/>
  <c r="U151" i="9"/>
  <c r="V151" i="9" s="1"/>
  <c r="P115" i="9"/>
  <c r="S115" i="9"/>
  <c r="AC190" i="9"/>
  <c r="Q24" i="9"/>
  <c r="R24" i="9" s="1"/>
  <c r="W24" i="9" s="1"/>
  <c r="T24" i="9"/>
  <c r="U24" i="9" s="1"/>
  <c r="V24" i="9" s="1"/>
  <c r="P159" i="9"/>
  <c r="S159" i="9"/>
  <c r="AQ371" i="9"/>
  <c r="AB371" i="9"/>
  <c r="AC371" i="9"/>
  <c r="AB319" i="9"/>
  <c r="AC319" i="9"/>
  <c r="AB342" i="9"/>
  <c r="AQ342" i="9"/>
  <c r="AC342" i="9"/>
  <c r="AQ325" i="9"/>
  <c r="AB325" i="9"/>
  <c r="AC325" i="9"/>
  <c r="AQ320" i="9"/>
  <c r="AB320" i="9"/>
  <c r="AC320" i="9"/>
  <c r="AB277" i="9"/>
  <c r="AQ277" i="9"/>
  <c r="AB275" i="9"/>
  <c r="AQ275" i="9"/>
  <c r="AB245" i="9"/>
  <c r="AQ245" i="9"/>
  <c r="AC245" i="9"/>
  <c r="AQ215" i="9"/>
  <c r="AB215" i="9"/>
  <c r="AB213" i="9"/>
  <c r="AQ213" i="9"/>
  <c r="AC213" i="9"/>
  <c r="AB187" i="9"/>
  <c r="AQ187" i="9"/>
  <c r="AB246" i="9"/>
  <c r="AE246" i="9" s="1"/>
  <c r="AB115" i="9"/>
  <c r="AQ115" i="9"/>
  <c r="AB162" i="9"/>
  <c r="AQ162" i="9"/>
  <c r="AB160" i="9"/>
  <c r="AQ160" i="9"/>
  <c r="AC160" i="9"/>
  <c r="AB130" i="9"/>
  <c r="AQ130" i="9"/>
  <c r="AB103" i="9"/>
  <c r="AH103" i="9" s="1"/>
  <c r="AQ103" i="9"/>
  <c r="AB109" i="9"/>
  <c r="AQ109" i="9"/>
  <c r="AB63" i="9"/>
  <c r="AB116" i="9"/>
  <c r="AH116" i="9" s="1"/>
  <c r="AQ116" i="9"/>
  <c r="AQ37" i="9"/>
  <c r="AB37" i="9"/>
  <c r="AQ17" i="9"/>
  <c r="AB17" i="9"/>
  <c r="AE17" i="9" s="1"/>
  <c r="AB60" i="9"/>
  <c r="AQ60" i="9"/>
  <c r="AC97" i="9"/>
  <c r="U339" i="9"/>
  <c r="V339" i="9" s="1"/>
  <c r="Q77" i="9"/>
  <c r="R77" i="9" s="1"/>
  <c r="W77" i="9" s="1"/>
  <c r="T77" i="9"/>
  <c r="U77" i="9" s="1"/>
  <c r="V77" i="9" s="1"/>
  <c r="AC99" i="9"/>
  <c r="Q277" i="9"/>
  <c r="R277" i="9" s="1"/>
  <c r="W277" i="9" s="1"/>
  <c r="T277" i="9"/>
  <c r="U277" i="9" s="1"/>
  <c r="V277" i="9" s="1"/>
  <c r="U360" i="9"/>
  <c r="V360" i="9" s="1"/>
  <c r="P125" i="9"/>
  <c r="S125" i="9"/>
  <c r="AC146" i="9"/>
  <c r="T28" i="9"/>
  <c r="U28" i="9" s="1"/>
  <c r="V28" i="9" s="1"/>
  <c r="Q28" i="9"/>
  <c r="R28" i="9" s="1"/>
  <c r="W28" i="9" s="1"/>
  <c r="AC108" i="9"/>
  <c r="AC162" i="9"/>
  <c r="Q198" i="9"/>
  <c r="R198" i="9" s="1"/>
  <c r="W198" i="9" s="1"/>
  <c r="T198" i="9"/>
  <c r="U198" i="9" s="1"/>
  <c r="V198" i="9" s="1"/>
  <c r="T15" i="9"/>
  <c r="U15" i="9" s="1"/>
  <c r="V15" i="9" s="1"/>
  <c r="Q15" i="9"/>
  <c r="R15" i="9" s="1"/>
  <c r="W15" i="9" s="1"/>
  <c r="P87" i="9"/>
  <c r="S87" i="9"/>
  <c r="Q46" i="9"/>
  <c r="R46" i="9" s="1"/>
  <c r="W46" i="9" s="1"/>
  <c r="T46" i="9"/>
  <c r="U46" i="9" s="1"/>
  <c r="V46" i="9" s="1"/>
  <c r="P136" i="9"/>
  <c r="S136" i="9"/>
  <c r="AC63" i="9"/>
  <c r="Q175" i="9"/>
  <c r="R175" i="9" s="1"/>
  <c r="W175" i="9" s="1"/>
  <c r="T175" i="9"/>
  <c r="U175" i="9" s="1"/>
  <c r="V175" i="9" s="1"/>
  <c r="S233" i="9"/>
  <c r="P233" i="9"/>
  <c r="P167" i="9"/>
  <c r="S167" i="9"/>
  <c r="P170" i="9"/>
  <c r="S170" i="9"/>
  <c r="AC27" i="9"/>
  <c r="T82" i="9"/>
  <c r="U82" i="9" s="1"/>
  <c r="V82" i="9" s="1"/>
  <c r="Q82" i="9"/>
  <c r="P140" i="9"/>
  <c r="S140" i="9"/>
  <c r="Q145" i="9"/>
  <c r="R145" i="9" s="1"/>
  <c r="W145" i="9" s="1"/>
  <c r="T145" i="9"/>
  <c r="U145" i="9" s="1"/>
  <c r="V145" i="9" s="1"/>
  <c r="S93" i="9"/>
  <c r="P93" i="9"/>
  <c r="T90" i="9"/>
  <c r="U90" i="9" s="1"/>
  <c r="V90" i="9" s="1"/>
  <c r="Q90" i="9"/>
  <c r="R90" i="9" s="1"/>
  <c r="W90" i="9" s="1"/>
  <c r="U177" i="9"/>
  <c r="V177" i="9" s="1"/>
  <c r="R314" i="9"/>
  <c r="W314" i="9" s="1"/>
  <c r="R228" i="9"/>
  <c r="W228" i="9" s="1"/>
  <c r="Q78" i="9"/>
  <c r="R78" i="9" s="1"/>
  <c r="W78" i="9" s="1"/>
  <c r="T78" i="9"/>
  <c r="S120" i="9"/>
  <c r="P120" i="9"/>
  <c r="S161" i="9"/>
  <c r="P161" i="9"/>
  <c r="AS150" i="9" l="1"/>
  <c r="AV150" i="9"/>
  <c r="AV192" i="9"/>
  <c r="AV267" i="9"/>
  <c r="AS351" i="9"/>
  <c r="AV351" i="9"/>
  <c r="AS163" i="9"/>
  <c r="AV163" i="9"/>
  <c r="AV164" i="9"/>
  <c r="AS164" i="9"/>
  <c r="AS329" i="9"/>
  <c r="AV329" i="9"/>
  <c r="AV236" i="9"/>
  <c r="AV101" i="9"/>
  <c r="AS43" i="9"/>
  <c r="AV43" i="9"/>
  <c r="AV199" i="9"/>
  <c r="AS199" i="9"/>
  <c r="AS298" i="9"/>
  <c r="AV298" i="9"/>
  <c r="AF75" i="9"/>
  <c r="AK75" i="9" s="1"/>
  <c r="AF134" i="9"/>
  <c r="AK134" i="9" s="1"/>
  <c r="AV324" i="9"/>
  <c r="AS278" i="9"/>
  <c r="AS361" i="9"/>
  <c r="AV361" i="9"/>
  <c r="AF73" i="9"/>
  <c r="AK73" i="9" s="1"/>
  <c r="AS217" i="9"/>
  <c r="AS180" i="9"/>
  <c r="AV138" i="9"/>
  <c r="AF24" i="9"/>
  <c r="AK24" i="9" s="1"/>
  <c r="AE93" i="9"/>
  <c r="AF93" i="9" s="1"/>
  <c r="AK93" i="9" s="1"/>
  <c r="AH93" i="9"/>
  <c r="AG354" i="9"/>
  <c r="AD354" i="9"/>
  <c r="AP281" i="9"/>
  <c r="AP253" i="9"/>
  <c r="AP155" i="9"/>
  <c r="AG337" i="9"/>
  <c r="AD337" i="9"/>
  <c r="AE347" i="9"/>
  <c r="AH347" i="9"/>
  <c r="AI347" i="9" s="1"/>
  <c r="AJ347" i="9" s="1"/>
  <c r="AS234" i="9"/>
  <c r="AH203" i="9"/>
  <c r="AP323" i="9"/>
  <c r="AP168" i="9"/>
  <c r="AP197" i="9"/>
  <c r="AP108" i="9"/>
  <c r="AP23" i="9"/>
  <c r="AE214" i="9"/>
  <c r="AH214" i="9"/>
  <c r="AG32" i="9"/>
  <c r="AD32" i="9"/>
  <c r="AG241" i="9"/>
  <c r="AD241" i="9"/>
  <c r="AD99" i="9"/>
  <c r="AG99" i="9"/>
  <c r="AE84" i="9"/>
  <c r="AF84" i="9" s="1"/>
  <c r="AK84" i="9" s="1"/>
  <c r="AH84" i="9"/>
  <c r="AD234" i="9"/>
  <c r="AG234" i="9"/>
  <c r="AD90" i="9"/>
  <c r="AG90" i="9"/>
  <c r="AG201" i="9"/>
  <c r="AD201" i="9"/>
  <c r="AH309" i="9"/>
  <c r="AI309" i="9" s="1"/>
  <c r="AJ309" i="9" s="1"/>
  <c r="AE309" i="9"/>
  <c r="AG89" i="9"/>
  <c r="AD89" i="9"/>
  <c r="AF186" i="9"/>
  <c r="AK186" i="9" s="1"/>
  <c r="U78" i="9"/>
  <c r="V78" i="9" s="1"/>
  <c r="AD215" i="9"/>
  <c r="AG215" i="9"/>
  <c r="AI95" i="9"/>
  <c r="AJ95" i="9" s="1"/>
  <c r="AE140" i="9"/>
  <c r="AH140" i="9"/>
  <c r="U216" i="9"/>
  <c r="V216" i="9" s="1"/>
  <c r="AH77" i="9"/>
  <c r="AE77" i="9"/>
  <c r="AS170" i="9"/>
  <c r="AV170" i="9"/>
  <c r="AD231" i="9"/>
  <c r="AG231" i="9"/>
  <c r="U204" i="9"/>
  <c r="V204" i="9" s="1"/>
  <c r="U170" i="9"/>
  <c r="V170" i="9" s="1"/>
  <c r="AD95" i="9"/>
  <c r="AF95" i="9" s="1"/>
  <c r="AK95" i="9" s="1"/>
  <c r="AG95" i="9"/>
  <c r="AD225" i="9"/>
  <c r="AG225" i="9"/>
  <c r="AH333" i="9"/>
  <c r="AE333" i="9"/>
  <c r="R157" i="9"/>
  <c r="W157" i="9" s="1"/>
  <c r="AG55" i="9"/>
  <c r="AD55" i="9"/>
  <c r="AV203" i="9"/>
  <c r="AE297" i="9"/>
  <c r="AH297" i="9"/>
  <c r="U55" i="9"/>
  <c r="V55" i="9" s="1"/>
  <c r="AD65" i="9"/>
  <c r="AG65" i="9"/>
  <c r="R191" i="9"/>
  <c r="W191" i="9" s="1"/>
  <c r="U79" i="9"/>
  <c r="V79" i="9" s="1"/>
  <c r="AP341" i="9"/>
  <c r="AP364" i="9"/>
  <c r="AP308" i="9"/>
  <c r="AP325" i="9"/>
  <c r="AP293" i="9"/>
  <c r="AP266" i="9"/>
  <c r="AP226" i="9"/>
  <c r="AP271" i="9"/>
  <c r="AP154" i="9"/>
  <c r="AP247" i="9"/>
  <c r="BE247" i="9"/>
  <c r="AP178" i="9"/>
  <c r="AP245" i="9"/>
  <c r="AP156" i="9"/>
  <c r="AP122" i="9"/>
  <c r="AP193" i="9"/>
  <c r="AP148" i="9"/>
  <c r="AP73" i="9"/>
  <c r="AP147" i="9"/>
  <c r="BE89" i="9"/>
  <c r="AP89" i="9"/>
  <c r="AP54" i="9"/>
  <c r="AP41" i="9"/>
  <c r="AP59" i="9"/>
  <c r="AP21" i="9"/>
  <c r="AD346" i="9"/>
  <c r="AG346" i="9"/>
  <c r="R71" i="9"/>
  <c r="W71" i="9" s="1"/>
  <c r="U105" i="9"/>
  <c r="V105" i="9" s="1"/>
  <c r="U67" i="9"/>
  <c r="V67" i="9" s="1"/>
  <c r="AD35" i="9"/>
  <c r="AF35" i="9" s="1"/>
  <c r="AK35" i="9" s="1"/>
  <c r="AG35" i="9"/>
  <c r="AI35" i="9" s="1"/>
  <c r="AJ35" i="9" s="1"/>
  <c r="AD214" i="9"/>
  <c r="AG214" i="9"/>
  <c r="AE253" i="9"/>
  <c r="AH253" i="9"/>
  <c r="U231" i="9"/>
  <c r="V231" i="9" s="1"/>
  <c r="AE218" i="9"/>
  <c r="AH218" i="9"/>
  <c r="AI218" i="9" s="1"/>
  <c r="AJ218" i="9" s="1"/>
  <c r="AD365" i="9"/>
  <c r="AG365" i="9"/>
  <c r="U19" i="9"/>
  <c r="V19" i="9" s="1"/>
  <c r="R182" i="9"/>
  <c r="W182" i="9" s="1"/>
  <c r="AG166" i="9"/>
  <c r="AD166" i="9"/>
  <c r="AG336" i="9"/>
  <c r="AD336" i="9"/>
  <c r="U158" i="9"/>
  <c r="V158" i="9" s="1"/>
  <c r="AG34" i="9"/>
  <c r="AD34" i="9"/>
  <c r="U159" i="9"/>
  <c r="V159" i="9" s="1"/>
  <c r="R84" i="9"/>
  <c r="W84" i="9" s="1"/>
  <c r="AD230" i="9"/>
  <c r="AG230" i="9"/>
  <c r="AD370" i="9"/>
  <c r="AG370" i="9"/>
  <c r="AG94" i="9"/>
  <c r="AD94" i="9"/>
  <c r="AE174" i="9"/>
  <c r="R9" i="9"/>
  <c r="W9" i="9" s="1"/>
  <c r="R110" i="9"/>
  <c r="W110" i="9" s="1"/>
  <c r="AD96" i="9"/>
  <c r="AF96" i="9" s="1"/>
  <c r="AK96" i="9" s="1"/>
  <c r="AG96" i="9"/>
  <c r="AD294" i="9"/>
  <c r="AG294" i="9"/>
  <c r="AD357" i="9"/>
  <c r="AG357" i="9"/>
  <c r="AD309" i="9"/>
  <c r="AG309" i="9"/>
  <c r="R187" i="9"/>
  <c r="W187" i="9" s="1"/>
  <c r="R45" i="9"/>
  <c r="W45" i="9" s="1"/>
  <c r="AQ89" i="9"/>
  <c r="AE249" i="9"/>
  <c r="AH249" i="9"/>
  <c r="AE324" i="9"/>
  <c r="AH324" i="9"/>
  <c r="AI324" i="9" s="1"/>
  <c r="AJ324" i="9" s="1"/>
  <c r="U259" i="9"/>
  <c r="V259" i="9" s="1"/>
  <c r="U167" i="9"/>
  <c r="V167" i="9" s="1"/>
  <c r="AE242" i="9"/>
  <c r="AH242" i="9"/>
  <c r="AE88" i="9"/>
  <c r="AH64" i="9"/>
  <c r="AE102" i="9"/>
  <c r="AE55" i="9"/>
  <c r="AH182" i="9"/>
  <c r="AH132" i="9"/>
  <c r="AS325" i="9"/>
  <c r="AV325" i="9"/>
  <c r="AE267" i="9"/>
  <c r="AH267" i="9"/>
  <c r="AI267" i="9" s="1"/>
  <c r="AJ267" i="9" s="1"/>
  <c r="BE164" i="9"/>
  <c r="AP164" i="9"/>
  <c r="AP68" i="9"/>
  <c r="AG131" i="9"/>
  <c r="AD131" i="9"/>
  <c r="U237" i="9"/>
  <c r="V237" i="9" s="1"/>
  <c r="AP352" i="9"/>
  <c r="AP231" i="9"/>
  <c r="AP61" i="9"/>
  <c r="AV35" i="9"/>
  <c r="AS35" i="9"/>
  <c r="AQ231" i="9"/>
  <c r="U141" i="9"/>
  <c r="V141" i="9" s="1"/>
  <c r="AD223" i="9"/>
  <c r="AG223" i="9"/>
  <c r="AG128" i="9"/>
  <c r="AD128" i="9"/>
  <c r="AF128" i="9" s="1"/>
  <c r="AK128" i="9" s="1"/>
  <c r="AH258" i="9"/>
  <c r="AI258" i="9" s="1"/>
  <c r="AJ258" i="9" s="1"/>
  <c r="AE258" i="9"/>
  <c r="AD297" i="9"/>
  <c r="AG297" i="9"/>
  <c r="AH128" i="9"/>
  <c r="AD67" i="9"/>
  <c r="AG67" i="9"/>
  <c r="AD81" i="9"/>
  <c r="AG81" i="9"/>
  <c r="AD263" i="9"/>
  <c r="AG263" i="9"/>
  <c r="AE235" i="9"/>
  <c r="AH235" i="9"/>
  <c r="AP339" i="9"/>
  <c r="AP362" i="9"/>
  <c r="AP322" i="9"/>
  <c r="AP315" i="9"/>
  <c r="AP295" i="9"/>
  <c r="AP282" i="9"/>
  <c r="AP258" i="9"/>
  <c r="AP264" i="9"/>
  <c r="AP227" i="9"/>
  <c r="BE227" i="9"/>
  <c r="AP242" i="9"/>
  <c r="AP153" i="9"/>
  <c r="AP241" i="9"/>
  <c r="AP152" i="9"/>
  <c r="AP78" i="9"/>
  <c r="AP189" i="9"/>
  <c r="AP146" i="9"/>
  <c r="AP114" i="9"/>
  <c r="BE114" i="9"/>
  <c r="AP141" i="9"/>
  <c r="AP36" i="9"/>
  <c r="AP26" i="9"/>
  <c r="AP38" i="9"/>
  <c r="BE55" i="9"/>
  <c r="AP55" i="9"/>
  <c r="AP19" i="9"/>
  <c r="AD186" i="9"/>
  <c r="AG186" i="9"/>
  <c r="AS191" i="9"/>
  <c r="AE361" i="9"/>
  <c r="AF361" i="9" s="1"/>
  <c r="AK361" i="9" s="1"/>
  <c r="AH361" i="9"/>
  <c r="U71" i="9"/>
  <c r="V71" i="9" s="1"/>
  <c r="R105" i="9"/>
  <c r="W105" i="9" s="1"/>
  <c r="AG40" i="9"/>
  <c r="AD40" i="9"/>
  <c r="AQ253" i="9"/>
  <c r="AD358" i="9"/>
  <c r="AG358" i="9"/>
  <c r="AH206" i="9"/>
  <c r="AE206" i="9"/>
  <c r="R231" i="9"/>
  <c r="W231" i="9" s="1"/>
  <c r="AG43" i="9"/>
  <c r="AD43" i="9"/>
  <c r="AF43" i="9" s="1"/>
  <c r="AK43" i="9" s="1"/>
  <c r="AD218" i="9"/>
  <c r="AG218" i="9"/>
  <c r="AG252" i="9"/>
  <c r="AD252" i="9"/>
  <c r="U246" i="9"/>
  <c r="V246" i="9" s="1"/>
  <c r="U211" i="9"/>
  <c r="V211" i="9" s="1"/>
  <c r="U182" i="9"/>
  <c r="V182" i="9" s="1"/>
  <c r="AD101" i="9"/>
  <c r="AG101" i="9"/>
  <c r="AE189" i="9"/>
  <c r="AH189" i="9"/>
  <c r="AH343" i="9"/>
  <c r="AE343" i="9"/>
  <c r="R37" i="9"/>
  <c r="W37" i="9" s="1"/>
  <c r="AD202" i="9"/>
  <c r="AG202" i="9"/>
  <c r="AD117" i="9"/>
  <c r="AG117" i="9"/>
  <c r="AE364" i="9"/>
  <c r="AH364" i="9"/>
  <c r="AH173" i="9"/>
  <c r="AH29" i="9"/>
  <c r="AE29" i="9"/>
  <c r="AD75" i="9"/>
  <c r="AG75" i="9"/>
  <c r="AH236" i="9"/>
  <c r="AE236" i="9"/>
  <c r="AD273" i="9"/>
  <c r="AF273" i="9" s="1"/>
  <c r="AK273" i="9" s="1"/>
  <c r="AG273" i="9"/>
  <c r="U178" i="9"/>
  <c r="V178" i="9" s="1"/>
  <c r="U110" i="9"/>
  <c r="V110" i="9" s="1"/>
  <c r="AG181" i="9"/>
  <c r="AD181" i="9"/>
  <c r="AG232" i="9"/>
  <c r="AD232" i="9"/>
  <c r="AF232" i="9" s="1"/>
  <c r="AK232" i="9" s="1"/>
  <c r="U58" i="9"/>
  <c r="V58" i="9" s="1"/>
  <c r="U53" i="9"/>
  <c r="V53" i="9" s="1"/>
  <c r="AG324" i="9"/>
  <c r="AD324" i="9"/>
  <c r="R259" i="9"/>
  <c r="W259" i="9" s="1"/>
  <c r="R167" i="9"/>
  <c r="W167" i="9" s="1"/>
  <c r="AD242" i="9"/>
  <c r="AG242" i="9"/>
  <c r="AH75" i="9"/>
  <c r="AI75" i="9" s="1"/>
  <c r="AJ75" i="9" s="1"/>
  <c r="AH55" i="9"/>
  <c r="AI55" i="9" s="1"/>
  <c r="AJ55" i="9" s="1"/>
  <c r="AS131" i="9"/>
  <c r="AD280" i="9"/>
  <c r="AG280" i="9"/>
  <c r="AP232" i="9"/>
  <c r="AP184" i="9"/>
  <c r="AP49" i="9"/>
  <c r="AD179" i="9"/>
  <c r="AG179" i="9"/>
  <c r="AD165" i="9"/>
  <c r="AG165" i="9"/>
  <c r="AH168" i="9"/>
  <c r="AE168" i="9"/>
  <c r="AG156" i="9"/>
  <c r="AD156" i="9"/>
  <c r="AH336" i="9"/>
  <c r="AE336" i="9"/>
  <c r="AF336" i="9" s="1"/>
  <c r="AK336" i="9" s="1"/>
  <c r="AD23" i="9"/>
  <c r="AG23" i="9"/>
  <c r="AE230" i="9"/>
  <c r="AF230" i="9" s="1"/>
  <c r="AK230" i="9" s="1"/>
  <c r="AH230" i="9"/>
  <c r="AI230" i="9" s="1"/>
  <c r="AJ230" i="9" s="1"/>
  <c r="AE370" i="9"/>
  <c r="AF370" i="9" s="1"/>
  <c r="AK370" i="9" s="1"/>
  <c r="AH370" i="9"/>
  <c r="AI370" i="9" s="1"/>
  <c r="AJ370" i="9" s="1"/>
  <c r="AG76" i="9"/>
  <c r="AD76" i="9"/>
  <c r="AG91" i="9"/>
  <c r="AD91" i="9"/>
  <c r="AF91" i="9" s="1"/>
  <c r="AK91" i="9" s="1"/>
  <c r="AQ68" i="9"/>
  <c r="AD170" i="9"/>
  <c r="AG170" i="9"/>
  <c r="U99" i="9"/>
  <c r="V99" i="9" s="1"/>
  <c r="AV55" i="9"/>
  <c r="AS55" i="9"/>
  <c r="AP246" i="9"/>
  <c r="AP48" i="9"/>
  <c r="AD129" i="9"/>
  <c r="AG129" i="9"/>
  <c r="AE97" i="9"/>
  <c r="AH97" i="9"/>
  <c r="AH176" i="9"/>
  <c r="AE176" i="9"/>
  <c r="R115" i="9"/>
  <c r="W115" i="9" s="1"/>
  <c r="AH82" i="9"/>
  <c r="AE82" i="9"/>
  <c r="AQ108" i="9"/>
  <c r="U30" i="9"/>
  <c r="V30" i="9" s="1"/>
  <c r="AG127" i="9"/>
  <c r="AI127" i="9" s="1"/>
  <c r="AJ127" i="9" s="1"/>
  <c r="AD127" i="9"/>
  <c r="AF127" i="9" s="1"/>
  <c r="AK127" i="9" s="1"/>
  <c r="AH159" i="9"/>
  <c r="AD258" i="9"/>
  <c r="AG258" i="9"/>
  <c r="AE135" i="9"/>
  <c r="AH135" i="9"/>
  <c r="U81" i="9"/>
  <c r="V81" i="9" s="1"/>
  <c r="AE298" i="9"/>
  <c r="AH298" i="9"/>
  <c r="AI298" i="9" s="1"/>
  <c r="AJ298" i="9" s="1"/>
  <c r="AF138" i="9"/>
  <c r="AK138" i="9" s="1"/>
  <c r="AP343" i="9"/>
  <c r="AP319" i="9"/>
  <c r="AP305" i="9"/>
  <c r="AP268" i="9"/>
  <c r="AP277" i="9"/>
  <c r="AP250" i="9"/>
  <c r="AP179" i="9"/>
  <c r="AP216" i="9"/>
  <c r="BE216" i="9"/>
  <c r="AP134" i="9"/>
  <c r="AP74" i="9"/>
  <c r="AP211" i="9"/>
  <c r="BE137" i="9"/>
  <c r="AP137" i="9"/>
  <c r="AP175" i="9"/>
  <c r="AP185" i="9"/>
  <c r="AP124" i="9"/>
  <c r="BE81" i="9"/>
  <c r="AP81" i="9"/>
  <c r="AV81" i="9" s="1"/>
  <c r="AP139" i="9"/>
  <c r="AV139" i="9" s="1"/>
  <c r="AP10" i="9"/>
  <c r="AP45" i="9"/>
  <c r="AP11" i="9"/>
  <c r="AP51" i="9"/>
  <c r="BB26" i="9"/>
  <c r="BC26" i="9" s="1"/>
  <c r="BB28" i="9"/>
  <c r="BC28" i="9" s="1"/>
  <c r="BB8" i="9"/>
  <c r="BC8" i="9" s="1"/>
  <c r="BB10" i="9"/>
  <c r="BC10" i="9" s="1"/>
  <c r="BB12" i="9"/>
  <c r="BC12" i="9" s="1"/>
  <c r="BB14" i="9"/>
  <c r="BC14" i="9" s="1"/>
  <c r="BB16" i="9"/>
  <c r="BC16" i="9" s="1"/>
  <c r="BB18" i="9"/>
  <c r="BC18" i="9" s="1"/>
  <c r="BB20" i="9"/>
  <c r="BC20" i="9" s="1"/>
  <c r="BB31" i="9"/>
  <c r="BC31" i="9" s="1"/>
  <c r="BB32" i="9"/>
  <c r="BC32" i="9" s="1"/>
  <c r="BB36" i="9"/>
  <c r="BC36" i="9" s="1"/>
  <c r="BB21" i="9"/>
  <c r="BC21" i="9" s="1"/>
  <c r="BE21" i="9" s="1"/>
  <c r="BB22" i="9"/>
  <c r="BC22" i="9" s="1"/>
  <c r="BB42" i="9"/>
  <c r="BC42" i="9" s="1"/>
  <c r="BB46" i="9"/>
  <c r="BC46" i="9" s="1"/>
  <c r="BB50" i="9"/>
  <c r="BC50" i="9" s="1"/>
  <c r="BB54" i="9"/>
  <c r="BC54" i="9" s="1"/>
  <c r="BB58" i="9"/>
  <c r="BC58" i="9" s="1"/>
  <c r="BB62" i="9"/>
  <c r="BC62" i="9" s="1"/>
  <c r="BB25" i="9"/>
  <c r="BC25" i="9" s="1"/>
  <c r="BE25" i="9" s="1"/>
  <c r="BB40" i="9"/>
  <c r="BC40" i="9" s="1"/>
  <c r="BA4" i="9"/>
  <c r="BO3" i="9" s="1"/>
  <c r="BB30" i="9"/>
  <c r="BC30" i="9" s="1"/>
  <c r="BB15" i="9"/>
  <c r="BC15" i="9" s="1"/>
  <c r="BB38" i="9"/>
  <c r="BC38" i="9" s="1"/>
  <c r="BE38" i="9" s="1"/>
  <c r="BB47" i="9"/>
  <c r="BC47" i="9" s="1"/>
  <c r="BB65" i="9"/>
  <c r="BC65" i="9" s="1"/>
  <c r="BB68" i="9"/>
  <c r="BC68" i="9" s="1"/>
  <c r="BB39" i="9"/>
  <c r="BC39" i="9" s="1"/>
  <c r="BB11" i="9"/>
  <c r="BC11" i="9" s="1"/>
  <c r="BB27" i="9"/>
  <c r="BC27" i="9" s="1"/>
  <c r="BB23" i="9"/>
  <c r="BC23" i="9" s="1"/>
  <c r="BE23" i="9" s="1"/>
  <c r="BB13" i="9"/>
  <c r="BC13" i="9" s="1"/>
  <c r="BB9" i="9"/>
  <c r="BC9" i="9" s="1"/>
  <c r="BB45" i="9"/>
  <c r="BC45" i="9" s="1"/>
  <c r="BB48" i="9"/>
  <c r="BC48" i="9" s="1"/>
  <c r="BB51" i="9"/>
  <c r="BC51" i="9" s="1"/>
  <c r="BB24" i="9"/>
  <c r="BC24" i="9" s="1"/>
  <c r="BB33" i="9"/>
  <c r="BC33" i="9" s="1"/>
  <c r="BB69" i="9"/>
  <c r="BC69" i="9" s="1"/>
  <c r="BB37" i="9"/>
  <c r="BC37" i="9" s="1"/>
  <c r="BB70" i="9"/>
  <c r="BC70" i="9" s="1"/>
  <c r="BB74" i="9"/>
  <c r="BC74" i="9" s="1"/>
  <c r="BB78" i="9"/>
  <c r="BC78" i="9" s="1"/>
  <c r="BE78" i="9" s="1"/>
  <c r="BB82" i="9"/>
  <c r="BC82" i="9" s="1"/>
  <c r="BB17" i="9"/>
  <c r="BC17" i="9" s="1"/>
  <c r="BB49" i="9"/>
  <c r="BC49" i="9" s="1"/>
  <c r="BE49" i="9" s="1"/>
  <c r="BB53" i="9"/>
  <c r="BC53" i="9" s="1"/>
  <c r="BB61" i="9"/>
  <c r="BC61" i="9" s="1"/>
  <c r="BE61" i="9" s="1"/>
  <c r="BB43" i="9"/>
  <c r="BC43" i="9" s="1"/>
  <c r="BB52" i="9"/>
  <c r="BC52" i="9" s="1"/>
  <c r="BB60" i="9"/>
  <c r="BC60" i="9" s="1"/>
  <c r="BB63" i="9"/>
  <c r="BC63" i="9" s="1"/>
  <c r="BE63" i="9" s="1"/>
  <c r="BB79" i="9"/>
  <c r="BC79" i="9" s="1"/>
  <c r="BB80" i="9"/>
  <c r="BC80" i="9" s="1"/>
  <c r="BB66" i="9"/>
  <c r="BC66" i="9" s="1"/>
  <c r="BB71" i="9"/>
  <c r="BC71" i="9" s="1"/>
  <c r="BB72" i="9"/>
  <c r="BC72" i="9" s="1"/>
  <c r="BB94" i="9"/>
  <c r="BC94" i="9" s="1"/>
  <c r="BB98" i="9"/>
  <c r="BC98" i="9" s="1"/>
  <c r="BB102" i="9"/>
  <c r="BC102" i="9" s="1"/>
  <c r="BB106" i="9"/>
  <c r="BC106" i="9" s="1"/>
  <c r="BB110" i="9"/>
  <c r="BC110" i="9" s="1"/>
  <c r="BB114" i="9"/>
  <c r="BC114" i="9" s="1"/>
  <c r="BB118" i="9"/>
  <c r="BC118" i="9" s="1"/>
  <c r="BB122" i="9"/>
  <c r="BC122" i="9" s="1"/>
  <c r="BB126" i="9"/>
  <c r="BC126" i="9" s="1"/>
  <c r="BB130" i="9"/>
  <c r="BC130" i="9" s="1"/>
  <c r="BB44" i="9"/>
  <c r="BC44" i="9" s="1"/>
  <c r="BB55" i="9"/>
  <c r="BC55" i="9" s="1"/>
  <c r="BB86" i="9"/>
  <c r="BC86" i="9" s="1"/>
  <c r="BB29" i="9"/>
  <c r="BC29" i="9" s="1"/>
  <c r="BB64" i="9"/>
  <c r="BC64" i="9" s="1"/>
  <c r="BB73" i="9"/>
  <c r="BC73" i="9" s="1"/>
  <c r="BE73" i="9" s="1"/>
  <c r="BB57" i="9"/>
  <c r="BC57" i="9" s="1"/>
  <c r="BB75" i="9"/>
  <c r="BC75" i="9" s="1"/>
  <c r="BB76" i="9"/>
  <c r="BC76" i="9" s="1"/>
  <c r="BB90" i="9"/>
  <c r="BC90" i="9" s="1"/>
  <c r="BB120" i="9"/>
  <c r="BC120" i="9" s="1"/>
  <c r="BB127" i="9"/>
  <c r="BC127" i="9" s="1"/>
  <c r="BB81" i="9"/>
  <c r="BC81" i="9" s="1"/>
  <c r="BB89" i="9"/>
  <c r="BC89" i="9" s="1"/>
  <c r="BB99" i="9"/>
  <c r="BC99" i="9" s="1"/>
  <c r="BB100" i="9"/>
  <c r="BC100" i="9" s="1"/>
  <c r="BB59" i="9"/>
  <c r="BC59" i="9" s="1"/>
  <c r="BB56" i="9"/>
  <c r="BC56" i="9" s="1"/>
  <c r="BB84" i="9"/>
  <c r="BC84" i="9" s="1"/>
  <c r="BB109" i="9"/>
  <c r="BC109" i="9" s="1"/>
  <c r="BB146" i="9"/>
  <c r="BC146" i="9" s="1"/>
  <c r="BE146" i="9" s="1"/>
  <c r="BB150" i="9"/>
  <c r="BC150" i="9" s="1"/>
  <c r="BB154" i="9"/>
  <c r="BC154" i="9" s="1"/>
  <c r="BE154" i="9" s="1"/>
  <c r="BB158" i="9"/>
  <c r="BC158" i="9" s="1"/>
  <c r="BB19" i="9"/>
  <c r="BC19" i="9" s="1"/>
  <c r="BE19" i="9" s="1"/>
  <c r="BB93" i="9"/>
  <c r="BC93" i="9" s="1"/>
  <c r="BB96" i="9"/>
  <c r="BC96" i="9" s="1"/>
  <c r="BB104" i="9"/>
  <c r="BC104" i="9" s="1"/>
  <c r="BB117" i="9"/>
  <c r="BC117" i="9" s="1"/>
  <c r="BB103" i="9"/>
  <c r="BC103" i="9" s="1"/>
  <c r="BB133" i="9"/>
  <c r="BC133" i="9" s="1"/>
  <c r="BB135" i="9"/>
  <c r="BC135" i="9" s="1"/>
  <c r="BB35" i="9"/>
  <c r="BC35" i="9" s="1"/>
  <c r="BB91" i="9"/>
  <c r="BC91" i="9" s="1"/>
  <c r="BB105" i="9"/>
  <c r="BC105" i="9" s="1"/>
  <c r="BB67" i="9"/>
  <c r="BC67" i="9" s="1"/>
  <c r="BB77" i="9"/>
  <c r="BC77" i="9" s="1"/>
  <c r="BB87" i="9"/>
  <c r="BC87" i="9" s="1"/>
  <c r="BB107" i="9"/>
  <c r="BC107" i="9" s="1"/>
  <c r="BB129" i="9"/>
  <c r="BC129" i="9" s="1"/>
  <c r="BB111" i="9"/>
  <c r="BC111" i="9" s="1"/>
  <c r="BB123" i="9"/>
  <c r="BC123" i="9" s="1"/>
  <c r="BB136" i="9"/>
  <c r="BC136" i="9" s="1"/>
  <c r="BB151" i="9"/>
  <c r="BC151" i="9" s="1"/>
  <c r="BB153" i="9"/>
  <c r="BC153" i="9" s="1"/>
  <c r="BB41" i="9"/>
  <c r="BC41" i="9" s="1"/>
  <c r="BB101" i="9"/>
  <c r="BC101" i="9" s="1"/>
  <c r="BB155" i="9"/>
  <c r="BC155" i="9" s="1"/>
  <c r="BB157" i="9"/>
  <c r="BC157" i="9" s="1"/>
  <c r="BB95" i="9"/>
  <c r="BC95" i="9" s="1"/>
  <c r="BB137" i="9"/>
  <c r="BC137" i="9" s="1"/>
  <c r="BB34" i="9"/>
  <c r="BC34" i="9" s="1"/>
  <c r="BB92" i="9"/>
  <c r="BC92" i="9" s="1"/>
  <c r="BB108" i="9"/>
  <c r="BC108" i="9" s="1"/>
  <c r="BE108" i="9" s="1"/>
  <c r="BB138" i="9"/>
  <c r="BC138" i="9" s="1"/>
  <c r="BB124" i="9"/>
  <c r="BC124" i="9" s="1"/>
  <c r="BE124" i="9" s="1"/>
  <c r="BB139" i="9"/>
  <c r="BC139" i="9" s="1"/>
  <c r="BB115" i="9"/>
  <c r="BC115" i="9" s="1"/>
  <c r="BB128" i="9"/>
  <c r="BC128" i="9" s="1"/>
  <c r="BB147" i="9"/>
  <c r="BC147" i="9" s="1"/>
  <c r="BE147" i="9" s="1"/>
  <c r="BB113" i="9"/>
  <c r="BC113" i="9" s="1"/>
  <c r="BB125" i="9"/>
  <c r="BC125" i="9" s="1"/>
  <c r="BB140" i="9"/>
  <c r="BC140" i="9" s="1"/>
  <c r="BB144" i="9"/>
  <c r="BC144" i="9" s="1"/>
  <c r="BB168" i="9"/>
  <c r="BC168" i="9" s="1"/>
  <c r="BE168" i="9" s="1"/>
  <c r="BB172" i="9"/>
  <c r="BC172" i="9" s="1"/>
  <c r="BB176" i="9"/>
  <c r="BC176" i="9" s="1"/>
  <c r="BB180" i="9"/>
  <c r="BC180" i="9" s="1"/>
  <c r="BB184" i="9"/>
  <c r="BC184" i="9" s="1"/>
  <c r="BE184" i="9" s="1"/>
  <c r="BB188" i="9"/>
  <c r="BC188" i="9" s="1"/>
  <c r="BB192" i="9"/>
  <c r="BC192" i="9" s="1"/>
  <c r="BB196" i="9"/>
  <c r="BC196" i="9" s="1"/>
  <c r="BB200" i="9"/>
  <c r="BC200" i="9" s="1"/>
  <c r="BB204" i="9"/>
  <c r="BC204" i="9" s="1"/>
  <c r="BB163" i="9"/>
  <c r="BC163" i="9" s="1"/>
  <c r="BB85" i="9"/>
  <c r="BC85" i="9" s="1"/>
  <c r="BB88" i="9"/>
  <c r="BC88" i="9" s="1"/>
  <c r="BB121" i="9"/>
  <c r="BC121" i="9" s="1"/>
  <c r="BB141" i="9"/>
  <c r="BC141" i="9" s="1"/>
  <c r="BB165" i="9"/>
  <c r="BC165" i="9" s="1"/>
  <c r="BB173" i="9"/>
  <c r="BC173" i="9" s="1"/>
  <c r="BE173" i="9" s="1"/>
  <c r="BB178" i="9"/>
  <c r="BC178" i="9" s="1"/>
  <c r="BB199" i="9"/>
  <c r="BC199" i="9" s="1"/>
  <c r="BB175" i="9"/>
  <c r="BC175" i="9" s="1"/>
  <c r="BE175" i="9" s="1"/>
  <c r="BB194" i="9"/>
  <c r="BC194" i="9" s="1"/>
  <c r="BB201" i="9"/>
  <c r="BC201" i="9" s="1"/>
  <c r="BB187" i="9"/>
  <c r="BC187" i="9" s="1"/>
  <c r="BB216" i="9"/>
  <c r="BC216" i="9" s="1"/>
  <c r="BB220" i="9"/>
  <c r="BC220" i="9" s="1"/>
  <c r="BB224" i="9"/>
  <c r="BC224" i="9" s="1"/>
  <c r="BB228" i="9"/>
  <c r="BC228" i="9" s="1"/>
  <c r="BB232" i="9"/>
  <c r="BC232" i="9" s="1"/>
  <c r="BB236" i="9"/>
  <c r="BC236" i="9" s="1"/>
  <c r="BB83" i="9"/>
  <c r="BC83" i="9" s="1"/>
  <c r="BB142" i="9"/>
  <c r="BC142" i="9" s="1"/>
  <c r="BB164" i="9"/>
  <c r="BC164" i="9" s="1"/>
  <c r="BB116" i="9"/>
  <c r="BC116" i="9" s="1"/>
  <c r="BB149" i="9"/>
  <c r="BC149" i="9" s="1"/>
  <c r="BB169" i="9"/>
  <c r="BC169" i="9" s="1"/>
  <c r="BB174" i="9"/>
  <c r="BC174" i="9" s="1"/>
  <c r="BB112" i="9"/>
  <c r="BC112" i="9" s="1"/>
  <c r="BB179" i="9"/>
  <c r="BC179" i="9" s="1"/>
  <c r="BE179" i="9" s="1"/>
  <c r="BB202" i="9"/>
  <c r="BC202" i="9" s="1"/>
  <c r="BB195" i="9"/>
  <c r="BC195" i="9" s="1"/>
  <c r="BB197" i="9"/>
  <c r="BC197" i="9" s="1"/>
  <c r="BE197" i="9" s="1"/>
  <c r="BB215" i="9"/>
  <c r="BC215" i="9" s="1"/>
  <c r="BB132" i="9"/>
  <c r="BC132" i="9" s="1"/>
  <c r="BB167" i="9"/>
  <c r="BC167" i="9" s="1"/>
  <c r="BB186" i="9"/>
  <c r="BC186" i="9" s="1"/>
  <c r="BB205" i="9"/>
  <c r="BC205" i="9" s="1"/>
  <c r="BB235" i="9"/>
  <c r="BC235" i="9" s="1"/>
  <c r="BB240" i="9"/>
  <c r="BC240" i="9" s="1"/>
  <c r="BB244" i="9"/>
  <c r="BC244" i="9" s="1"/>
  <c r="BB248" i="9"/>
  <c r="BC248" i="9" s="1"/>
  <c r="BB252" i="9"/>
  <c r="BC252" i="9" s="1"/>
  <c r="BB256" i="9"/>
  <c r="BC256" i="9" s="1"/>
  <c r="BB260" i="9"/>
  <c r="BC260" i="9" s="1"/>
  <c r="BB264" i="9"/>
  <c r="BC264" i="9" s="1"/>
  <c r="BE264" i="9" s="1"/>
  <c r="BB268" i="9"/>
  <c r="BC268" i="9" s="1"/>
  <c r="BE268" i="9" s="1"/>
  <c r="BB119" i="9"/>
  <c r="BC119" i="9" s="1"/>
  <c r="BB143" i="9"/>
  <c r="BC143" i="9" s="1"/>
  <c r="BB185" i="9"/>
  <c r="BC185" i="9" s="1"/>
  <c r="BE185" i="9" s="1"/>
  <c r="BB203" i="9"/>
  <c r="BC203" i="9" s="1"/>
  <c r="BB207" i="9"/>
  <c r="BC207" i="9" s="1"/>
  <c r="BB221" i="9"/>
  <c r="BC221" i="9" s="1"/>
  <c r="BB159" i="9"/>
  <c r="BC159" i="9" s="1"/>
  <c r="BB171" i="9"/>
  <c r="BC171" i="9" s="1"/>
  <c r="BB189" i="9"/>
  <c r="BC189" i="9" s="1"/>
  <c r="BB131" i="9"/>
  <c r="BC131" i="9" s="1"/>
  <c r="BB152" i="9"/>
  <c r="BC152" i="9" s="1"/>
  <c r="BE152" i="9" s="1"/>
  <c r="BB183" i="9"/>
  <c r="BC183" i="9" s="1"/>
  <c r="BB212" i="9"/>
  <c r="BC212" i="9" s="1"/>
  <c r="BB225" i="9"/>
  <c r="BC225" i="9" s="1"/>
  <c r="BB166" i="9"/>
  <c r="BC166" i="9" s="1"/>
  <c r="BB210" i="9"/>
  <c r="BC210" i="9" s="1"/>
  <c r="BB213" i="9"/>
  <c r="BC213" i="9" s="1"/>
  <c r="BB217" i="9"/>
  <c r="BC217" i="9" s="1"/>
  <c r="BB222" i="9"/>
  <c r="BC222" i="9" s="1"/>
  <c r="BB148" i="9"/>
  <c r="BC148" i="9" s="1"/>
  <c r="BB181" i="9"/>
  <c r="BC181" i="9" s="1"/>
  <c r="BB234" i="9"/>
  <c r="BC234" i="9" s="1"/>
  <c r="BB97" i="9"/>
  <c r="BC97" i="9" s="1"/>
  <c r="BB161" i="9"/>
  <c r="BC161" i="9" s="1"/>
  <c r="BB162" i="9"/>
  <c r="BC162" i="9" s="1"/>
  <c r="BB198" i="9"/>
  <c r="BC198" i="9" s="1"/>
  <c r="BB223" i="9"/>
  <c r="BC223" i="9" s="1"/>
  <c r="BB245" i="9"/>
  <c r="BC245" i="9" s="1"/>
  <c r="BB250" i="9"/>
  <c r="BC250" i="9" s="1"/>
  <c r="BE250" i="9" s="1"/>
  <c r="BB134" i="9"/>
  <c r="BC134" i="9" s="1"/>
  <c r="BB230" i="9"/>
  <c r="BC230" i="9" s="1"/>
  <c r="BB239" i="9"/>
  <c r="BC239" i="9" s="1"/>
  <c r="BB145" i="9"/>
  <c r="BC145" i="9" s="1"/>
  <c r="BB209" i="9"/>
  <c r="BC209" i="9" s="1"/>
  <c r="BB265" i="9"/>
  <c r="BC265" i="9" s="1"/>
  <c r="BB271" i="9"/>
  <c r="BC271" i="9" s="1"/>
  <c r="BB273" i="9"/>
  <c r="BC273" i="9" s="1"/>
  <c r="BB193" i="9"/>
  <c r="BC193" i="9" s="1"/>
  <c r="BB218" i="9"/>
  <c r="BC218" i="9" s="1"/>
  <c r="BB191" i="9"/>
  <c r="BC191" i="9" s="1"/>
  <c r="BB182" i="9"/>
  <c r="BC182" i="9" s="1"/>
  <c r="BE182" i="9" s="1"/>
  <c r="BB156" i="9"/>
  <c r="BC156" i="9" s="1"/>
  <c r="BE156" i="9" s="1"/>
  <c r="BB190" i="9"/>
  <c r="BC190" i="9" s="1"/>
  <c r="BB206" i="9"/>
  <c r="BC206" i="9" s="1"/>
  <c r="BB208" i="9"/>
  <c r="BC208" i="9" s="1"/>
  <c r="BB177" i="9"/>
  <c r="BC177" i="9" s="1"/>
  <c r="BB211" i="9"/>
  <c r="BC211" i="9" s="1"/>
  <c r="BB214" i="9"/>
  <c r="BC214" i="9" s="1"/>
  <c r="BB247" i="9"/>
  <c r="BC247" i="9" s="1"/>
  <c r="BB266" i="9"/>
  <c r="BC266" i="9" s="1"/>
  <c r="BB272" i="9"/>
  <c r="BC272" i="9" s="1"/>
  <c r="BB282" i="9"/>
  <c r="BC282" i="9" s="1"/>
  <c r="BB285" i="9"/>
  <c r="BC285" i="9" s="1"/>
  <c r="BB286" i="9"/>
  <c r="BC286" i="9" s="1"/>
  <c r="BB287" i="9"/>
  <c r="BC287" i="9" s="1"/>
  <c r="BB246" i="9"/>
  <c r="BC246" i="9" s="1"/>
  <c r="BB219" i="9"/>
  <c r="BC219" i="9" s="1"/>
  <c r="BB231" i="9"/>
  <c r="BC231" i="9" s="1"/>
  <c r="BB243" i="9"/>
  <c r="BC243" i="9" s="1"/>
  <c r="BB229" i="9"/>
  <c r="BC229" i="9" s="1"/>
  <c r="BB242" i="9"/>
  <c r="BC242" i="9" s="1"/>
  <c r="BB238" i="9"/>
  <c r="BC238" i="9" s="1"/>
  <c r="BB160" i="9"/>
  <c r="BC160" i="9" s="1"/>
  <c r="BB241" i="9"/>
  <c r="BC241" i="9" s="1"/>
  <c r="BB253" i="9"/>
  <c r="BC253" i="9" s="1"/>
  <c r="BB170" i="9"/>
  <c r="BC170" i="9" s="1"/>
  <c r="BB226" i="9"/>
  <c r="BC226" i="9" s="1"/>
  <c r="BB233" i="9"/>
  <c r="BC233" i="9" s="1"/>
  <c r="BB237" i="9"/>
  <c r="BC237" i="9" s="1"/>
  <c r="BB249" i="9"/>
  <c r="BC249" i="9" s="1"/>
  <c r="BB251" i="9"/>
  <c r="BC251" i="9" s="1"/>
  <c r="BB270" i="9"/>
  <c r="BC270" i="9" s="1"/>
  <c r="BB278" i="9"/>
  <c r="BC278" i="9" s="1"/>
  <c r="BB294" i="9"/>
  <c r="BC294" i="9" s="1"/>
  <c r="BB269" i="9"/>
  <c r="BC269" i="9" s="1"/>
  <c r="BB275" i="9"/>
  <c r="BC275" i="9" s="1"/>
  <c r="BB281" i="9"/>
  <c r="BC281" i="9" s="1"/>
  <c r="BE281" i="9" s="1"/>
  <c r="BB255" i="9"/>
  <c r="BC255" i="9" s="1"/>
  <c r="BB257" i="9"/>
  <c r="BC257" i="9" s="1"/>
  <c r="BB254" i="9"/>
  <c r="BC254" i="9" s="1"/>
  <c r="BB279" i="9"/>
  <c r="BC279" i="9" s="1"/>
  <c r="BB263" i="9"/>
  <c r="BC263" i="9" s="1"/>
  <c r="BB258" i="9"/>
  <c r="BC258" i="9" s="1"/>
  <c r="BE258" i="9" s="1"/>
  <c r="BB227" i="9"/>
  <c r="BC227" i="9" s="1"/>
  <c r="BB262" i="9"/>
  <c r="BC262" i="9" s="1"/>
  <c r="BB276" i="9"/>
  <c r="BC276" i="9" s="1"/>
  <c r="BB283" i="9"/>
  <c r="BC283" i="9" s="1"/>
  <c r="BB267" i="9"/>
  <c r="BC267" i="9" s="1"/>
  <c r="BB280" i="9"/>
  <c r="BC280" i="9" s="1"/>
  <c r="BB277" i="9"/>
  <c r="BC277" i="9" s="1"/>
  <c r="BB261" i="9"/>
  <c r="BC261" i="9" s="1"/>
  <c r="BB318" i="9"/>
  <c r="BC318" i="9" s="1"/>
  <c r="BB303" i="9"/>
  <c r="BC303" i="9" s="1"/>
  <c r="BB313" i="9"/>
  <c r="BC313" i="9" s="1"/>
  <c r="BB259" i="9"/>
  <c r="BC259" i="9" s="1"/>
  <c r="BB289" i="9"/>
  <c r="BC289" i="9" s="1"/>
  <c r="BB290" i="9"/>
  <c r="BC290" i="9" s="1"/>
  <c r="BB300" i="9"/>
  <c r="BC300" i="9" s="1"/>
  <c r="BB310" i="9"/>
  <c r="BC310" i="9" s="1"/>
  <c r="BB291" i="9"/>
  <c r="BC291" i="9" s="1"/>
  <c r="BB307" i="9"/>
  <c r="BC307" i="9" s="1"/>
  <c r="BB304" i="9"/>
  <c r="BC304" i="9" s="1"/>
  <c r="BB314" i="9"/>
  <c r="BC314" i="9" s="1"/>
  <c r="BB288" i="9"/>
  <c r="BC288" i="9" s="1"/>
  <c r="BB292" i="9"/>
  <c r="BC292" i="9" s="1"/>
  <c r="BB274" i="9"/>
  <c r="BC274" i="9" s="1"/>
  <c r="BB284" i="9"/>
  <c r="BC284" i="9" s="1"/>
  <c r="BB297" i="9"/>
  <c r="BC297" i="9" s="1"/>
  <c r="BB301" i="9"/>
  <c r="BC301" i="9" s="1"/>
  <c r="BB296" i="9"/>
  <c r="BC296" i="9" s="1"/>
  <c r="BB298" i="9"/>
  <c r="BC298" i="9" s="1"/>
  <c r="BB322" i="9"/>
  <c r="BC322" i="9" s="1"/>
  <c r="BB315" i="9"/>
  <c r="BC315" i="9" s="1"/>
  <c r="BB293" i="9"/>
  <c r="BC293" i="9" s="1"/>
  <c r="BB295" i="9"/>
  <c r="BC295" i="9" s="1"/>
  <c r="BB302" i="9"/>
  <c r="BC302" i="9" s="1"/>
  <c r="BB337" i="9"/>
  <c r="BC337" i="9" s="1"/>
  <c r="BB321" i="9"/>
  <c r="BC321" i="9" s="1"/>
  <c r="BB319" i="9"/>
  <c r="BC319" i="9" s="1"/>
  <c r="BB339" i="9"/>
  <c r="BC339" i="9" s="1"/>
  <c r="BB343" i="9"/>
  <c r="BC343" i="9" s="1"/>
  <c r="BB305" i="9"/>
  <c r="BC305" i="9" s="1"/>
  <c r="BE305" i="9" s="1"/>
  <c r="BB323" i="9"/>
  <c r="BC323" i="9" s="1"/>
  <c r="BE323" i="9" s="1"/>
  <c r="BB316" i="9"/>
  <c r="BC316" i="9" s="1"/>
  <c r="BB326" i="9"/>
  <c r="BC326" i="9" s="1"/>
  <c r="BB328" i="9"/>
  <c r="BC328" i="9" s="1"/>
  <c r="BB330" i="9"/>
  <c r="BC330" i="9" s="1"/>
  <c r="BB299" i="9"/>
  <c r="BC299" i="9" s="1"/>
  <c r="BB324" i="9"/>
  <c r="BC324" i="9" s="1"/>
  <c r="BB309" i="9"/>
  <c r="BC309" i="9" s="1"/>
  <c r="BB311" i="9"/>
  <c r="BC311" i="9" s="1"/>
  <c r="BB341" i="9"/>
  <c r="BC341" i="9" s="1"/>
  <c r="BE341" i="9" s="1"/>
  <c r="BB345" i="9"/>
  <c r="BC345" i="9" s="1"/>
  <c r="BB349" i="9"/>
  <c r="BC349" i="9" s="1"/>
  <c r="BB353" i="9"/>
  <c r="BC353" i="9" s="1"/>
  <c r="BB357" i="9"/>
  <c r="BC357" i="9" s="1"/>
  <c r="BB308" i="9"/>
  <c r="BC308" i="9" s="1"/>
  <c r="BB317" i="9"/>
  <c r="BC317" i="9" s="1"/>
  <c r="BE317" i="9" s="1"/>
  <c r="BB325" i="9"/>
  <c r="BC325" i="9" s="1"/>
  <c r="BE325" i="9" s="1"/>
  <c r="BB327" i="9"/>
  <c r="BC327" i="9" s="1"/>
  <c r="BB329" i="9"/>
  <c r="BC329" i="9" s="1"/>
  <c r="BB331" i="9"/>
  <c r="BC331" i="9" s="1"/>
  <c r="BB359" i="9"/>
  <c r="BC359" i="9" s="1"/>
  <c r="BB312" i="9"/>
  <c r="BC312" i="9" s="1"/>
  <c r="BB361" i="9"/>
  <c r="BC361" i="9" s="1"/>
  <c r="BB363" i="9"/>
  <c r="BC363" i="9" s="1"/>
  <c r="BB320" i="9"/>
  <c r="BC320" i="9" s="1"/>
  <c r="BB336" i="9"/>
  <c r="BC336" i="9" s="1"/>
  <c r="BB352" i="9"/>
  <c r="BC352" i="9" s="1"/>
  <c r="BB365" i="9"/>
  <c r="BC365" i="9" s="1"/>
  <c r="BB335" i="9"/>
  <c r="BC335" i="9" s="1"/>
  <c r="BB346" i="9"/>
  <c r="BC346" i="9" s="1"/>
  <c r="BB351" i="9"/>
  <c r="BC351" i="9" s="1"/>
  <c r="BB334" i="9"/>
  <c r="BC334" i="9" s="1"/>
  <c r="BB344" i="9"/>
  <c r="BC344" i="9" s="1"/>
  <c r="BB306" i="9"/>
  <c r="BC306" i="9" s="1"/>
  <c r="BB340" i="9"/>
  <c r="BC340" i="9" s="1"/>
  <c r="BB348" i="9"/>
  <c r="BC348" i="9" s="1"/>
  <c r="BB333" i="9"/>
  <c r="BC333" i="9" s="1"/>
  <c r="BB358" i="9"/>
  <c r="BC358" i="9" s="1"/>
  <c r="BB338" i="9"/>
  <c r="BC338" i="9" s="1"/>
  <c r="BB342" i="9"/>
  <c r="BC342" i="9" s="1"/>
  <c r="BB355" i="9"/>
  <c r="BC355" i="9" s="1"/>
  <c r="BB360" i="9"/>
  <c r="BC360" i="9" s="1"/>
  <c r="BB362" i="9"/>
  <c r="BC362" i="9" s="1"/>
  <c r="BB364" i="9"/>
  <c r="BC364" i="9" s="1"/>
  <c r="BE364" i="9" s="1"/>
  <c r="BB350" i="9"/>
  <c r="BC350" i="9" s="1"/>
  <c r="BB368" i="9"/>
  <c r="BC368" i="9" s="1"/>
  <c r="BB370" i="9"/>
  <c r="BC370" i="9" s="1"/>
  <c r="BB367" i="9"/>
  <c r="BC367" i="9" s="1"/>
  <c r="BB354" i="9"/>
  <c r="BC354" i="9" s="1"/>
  <c r="BB332" i="9"/>
  <c r="BC332" i="9" s="1"/>
  <c r="BB369" i="9"/>
  <c r="BC369" i="9" s="1"/>
  <c r="BB372" i="9"/>
  <c r="BC372" i="9" s="1"/>
  <c r="BB347" i="9"/>
  <c r="BC347" i="9" s="1"/>
  <c r="BB366" i="9"/>
  <c r="BC366" i="9" s="1"/>
  <c r="BB356" i="9"/>
  <c r="BC356" i="9" s="1"/>
  <c r="BB371" i="9"/>
  <c r="BC371" i="9" s="1"/>
  <c r="AD132" i="9"/>
  <c r="AF132" i="9" s="1"/>
  <c r="AK132" i="9" s="1"/>
  <c r="AG132" i="9"/>
  <c r="AD191" i="9"/>
  <c r="AG191" i="9"/>
  <c r="AD361" i="9"/>
  <c r="AG361" i="9"/>
  <c r="AE200" i="9"/>
  <c r="AF200" i="9" s="1"/>
  <c r="AK200" i="9" s="1"/>
  <c r="AV40" i="9"/>
  <c r="AD157" i="9"/>
  <c r="AG157" i="9"/>
  <c r="AG253" i="9"/>
  <c r="AD253" i="9"/>
  <c r="AE363" i="9"/>
  <c r="AH363" i="9"/>
  <c r="AH101" i="9"/>
  <c r="AI101" i="9" s="1"/>
  <c r="AJ101" i="9" s="1"/>
  <c r="AE101" i="9"/>
  <c r="AF101" i="9" s="1"/>
  <c r="AK101" i="9" s="1"/>
  <c r="AH180" i="9"/>
  <c r="AE180" i="9"/>
  <c r="AH42" i="9"/>
  <c r="AE42" i="9"/>
  <c r="AD45" i="9"/>
  <c r="AF45" i="9" s="1"/>
  <c r="AK45" i="9" s="1"/>
  <c r="AG45" i="9"/>
  <c r="AI45" i="9" s="1"/>
  <c r="AJ45" i="9" s="1"/>
  <c r="AE291" i="9"/>
  <c r="AH291" i="9"/>
  <c r="AQ189" i="9"/>
  <c r="AG343" i="9"/>
  <c r="AD343" i="9"/>
  <c r="U37" i="9"/>
  <c r="V37" i="9" s="1"/>
  <c r="AG172" i="9"/>
  <c r="AD172" i="9"/>
  <c r="AH312" i="9"/>
  <c r="AE312" i="9"/>
  <c r="AD364" i="9"/>
  <c r="AG364" i="9"/>
  <c r="R38" i="9"/>
  <c r="W38" i="9" s="1"/>
  <c r="AH106" i="9"/>
  <c r="AI106" i="9" s="1"/>
  <c r="AJ106" i="9" s="1"/>
  <c r="AE106" i="9"/>
  <c r="AD70" i="9"/>
  <c r="AG70" i="9"/>
  <c r="AE296" i="9"/>
  <c r="AF296" i="9" s="1"/>
  <c r="AK296" i="9" s="1"/>
  <c r="AH296" i="9"/>
  <c r="AI296" i="9" s="1"/>
  <c r="AJ296" i="9" s="1"/>
  <c r="AH17" i="9"/>
  <c r="AD219" i="9"/>
  <c r="AG219" i="9"/>
  <c r="U223" i="9"/>
  <c r="V223" i="9" s="1"/>
  <c r="AD79" i="9"/>
  <c r="AG79" i="9"/>
  <c r="AH302" i="9"/>
  <c r="AE302" i="9"/>
  <c r="AI232" i="9"/>
  <c r="AJ232" i="9" s="1"/>
  <c r="AF28" i="9"/>
  <c r="AK28" i="9" s="1"/>
  <c r="AE121" i="9"/>
  <c r="AH121" i="9"/>
  <c r="AD139" i="9"/>
  <c r="AG139" i="9"/>
  <c r="AE300" i="9"/>
  <c r="AH300" i="9"/>
  <c r="R53" i="9"/>
  <c r="W53" i="9" s="1"/>
  <c r="AG150" i="9"/>
  <c r="AD150" i="9"/>
  <c r="AD249" i="9"/>
  <c r="AG249" i="9"/>
  <c r="AE22" i="9"/>
  <c r="U255" i="9"/>
  <c r="V255" i="9" s="1"/>
  <c r="AQ242" i="9"/>
  <c r="AH137" i="9"/>
  <c r="AI137" i="9" s="1"/>
  <c r="AJ137" i="9" s="1"/>
  <c r="AH120" i="9"/>
  <c r="AI120" i="9" s="1"/>
  <c r="AJ120" i="9" s="1"/>
  <c r="AE196" i="9"/>
  <c r="AE62" i="9"/>
  <c r="AH164" i="9"/>
  <c r="AE143" i="9"/>
  <c r="AH204" i="9"/>
  <c r="AE204" i="9"/>
  <c r="AS264" i="9"/>
  <c r="AV264" i="9"/>
  <c r="AP358" i="9"/>
  <c r="AS358" i="9" s="1"/>
  <c r="BE358" i="9"/>
  <c r="AP165" i="9"/>
  <c r="AP88" i="9"/>
  <c r="BE88" i="9"/>
  <c r="AG135" i="9"/>
  <c r="AD135" i="9"/>
  <c r="AS241" i="9"/>
  <c r="AV241" i="9"/>
  <c r="AI186" i="9"/>
  <c r="AJ186" i="9" s="1"/>
  <c r="AD103" i="9"/>
  <c r="AG103" i="9"/>
  <c r="AI103" i="9" s="1"/>
  <c r="AJ103" i="9" s="1"/>
  <c r="AI96" i="9"/>
  <c r="AJ96" i="9" s="1"/>
  <c r="AE145" i="9"/>
  <c r="AH145" i="9"/>
  <c r="AG288" i="9"/>
  <c r="AD288" i="9"/>
  <c r="AD203" i="9"/>
  <c r="AF203" i="9" s="1"/>
  <c r="AK203" i="9" s="1"/>
  <c r="AG203" i="9"/>
  <c r="R55" i="9"/>
  <c r="W55" i="9" s="1"/>
  <c r="AP262" i="9"/>
  <c r="BE262" i="9"/>
  <c r="BE57" i="9"/>
  <c r="AP57" i="9"/>
  <c r="U111" i="9"/>
  <c r="V111" i="9" s="1"/>
  <c r="AQ23" i="9"/>
  <c r="AD342" i="9"/>
  <c r="AG342" i="9"/>
  <c r="AE160" i="9"/>
  <c r="AH160" i="9"/>
  <c r="AI160" i="9" s="1"/>
  <c r="AJ160" i="9" s="1"/>
  <c r="AE103" i="9"/>
  <c r="AF103" i="9" s="1"/>
  <c r="AK103" i="9" s="1"/>
  <c r="AE170" i="9"/>
  <c r="AF170" i="9" s="1"/>
  <c r="AK170" i="9" s="1"/>
  <c r="AH170" i="9"/>
  <c r="AI170" i="9" s="1"/>
  <c r="AJ170" i="9" s="1"/>
  <c r="AE272" i="9"/>
  <c r="AF272" i="9" s="1"/>
  <c r="AK272" i="9" s="1"/>
  <c r="AH272" i="9"/>
  <c r="AI272" i="9" s="1"/>
  <c r="AJ272" i="9" s="1"/>
  <c r="AG108" i="9"/>
  <c r="AD108" i="9"/>
  <c r="AG140" i="9"/>
  <c r="AD140" i="9"/>
  <c r="AD333" i="9"/>
  <c r="AG333" i="9"/>
  <c r="AF147" i="9"/>
  <c r="AK147" i="9" s="1"/>
  <c r="BE371" i="9"/>
  <c r="AP371" i="9"/>
  <c r="AE162" i="9"/>
  <c r="AH162" i="9"/>
  <c r="AG60" i="9"/>
  <c r="AD60" i="9"/>
  <c r="AV245" i="9"/>
  <c r="AS245" i="9"/>
  <c r="AQ319" i="9"/>
  <c r="R30" i="9"/>
  <c r="W30" i="9" s="1"/>
  <c r="R210" i="9"/>
  <c r="W210" i="9" s="1"/>
  <c r="AD114" i="9"/>
  <c r="AG114" i="9"/>
  <c r="R161" i="9"/>
  <c r="W161" i="9" s="1"/>
  <c r="AS169" i="9"/>
  <c r="AD272" i="9"/>
  <c r="AG272" i="9"/>
  <c r="U104" i="9"/>
  <c r="V104" i="9" s="1"/>
  <c r="AV10" i="9"/>
  <c r="AS10" i="9"/>
  <c r="AD174" i="9"/>
  <c r="AG174" i="9"/>
  <c r="AI174" i="9" s="1"/>
  <c r="AJ174" i="9" s="1"/>
  <c r="AG158" i="9"/>
  <c r="AD158" i="9"/>
  <c r="AH349" i="9"/>
  <c r="AE349" i="9"/>
  <c r="AF349" i="9" s="1"/>
  <c r="AK349" i="9" s="1"/>
  <c r="R241" i="9"/>
  <c r="W241" i="9" s="1"/>
  <c r="U76" i="9"/>
  <c r="V76" i="9" s="1"/>
  <c r="AV62" i="9"/>
  <c r="AS62" i="9"/>
  <c r="AQ258" i="9"/>
  <c r="AH293" i="9"/>
  <c r="AE293" i="9"/>
  <c r="AE39" i="9"/>
  <c r="AH39" i="9"/>
  <c r="AD105" i="9"/>
  <c r="AG105" i="9"/>
  <c r="AD298" i="9"/>
  <c r="AG298" i="9"/>
  <c r="AP369" i="9"/>
  <c r="BE369" i="9"/>
  <c r="AP338" i="9"/>
  <c r="AP314" i="9"/>
  <c r="BE314" i="9"/>
  <c r="BE291" i="9"/>
  <c r="AP291" i="9"/>
  <c r="BE309" i="9"/>
  <c r="AP309" i="9"/>
  <c r="AS309" i="9" s="1"/>
  <c r="BE236" i="9"/>
  <c r="AP236" i="9"/>
  <c r="AS236" i="9" s="1"/>
  <c r="AP98" i="9"/>
  <c r="BE98" i="9"/>
  <c r="AP196" i="9"/>
  <c r="BE196" i="9"/>
  <c r="AP118" i="9"/>
  <c r="AV118" i="9" s="1"/>
  <c r="BE118" i="9"/>
  <c r="AP101" i="9"/>
  <c r="AP66" i="9"/>
  <c r="BE66" i="9"/>
  <c r="AP206" i="9"/>
  <c r="BE206" i="9"/>
  <c r="BE120" i="9"/>
  <c r="AP120" i="9"/>
  <c r="BE170" i="9"/>
  <c r="AP170" i="9"/>
  <c r="BE181" i="9"/>
  <c r="AP181" i="9"/>
  <c r="AP31" i="9"/>
  <c r="BE31" i="9"/>
  <c r="AP42" i="9"/>
  <c r="AS42" i="9" s="1"/>
  <c r="BE42" i="9"/>
  <c r="BE105" i="9"/>
  <c r="AP105" i="9"/>
  <c r="AV105" i="9" s="1"/>
  <c r="AP62" i="9"/>
  <c r="BE62" i="9"/>
  <c r="BE32" i="9"/>
  <c r="AP32" i="9"/>
  <c r="AV32" i="9" s="1"/>
  <c r="BE28" i="9"/>
  <c r="AP28" i="9"/>
  <c r="AP47" i="9"/>
  <c r="BE47" i="9"/>
  <c r="AP8" i="9"/>
  <c r="BE8" i="9"/>
  <c r="X43" i="4"/>
  <c r="AD268" i="9"/>
  <c r="AG268" i="9"/>
  <c r="U281" i="9"/>
  <c r="V281" i="9" s="1"/>
  <c r="U116" i="9"/>
  <c r="V116" i="9" s="1"/>
  <c r="AH260" i="9"/>
  <c r="AE260" i="9"/>
  <c r="AF260" i="9" s="1"/>
  <c r="AK260" i="9" s="1"/>
  <c r="AD363" i="9"/>
  <c r="AG363" i="9"/>
  <c r="AE219" i="9"/>
  <c r="AF219" i="9" s="1"/>
  <c r="AK219" i="9" s="1"/>
  <c r="AH219" i="9"/>
  <c r="AI219" i="9" s="1"/>
  <c r="AJ219" i="9" s="1"/>
  <c r="U148" i="9"/>
  <c r="V148" i="9" s="1"/>
  <c r="AQ45" i="9"/>
  <c r="AD136" i="9"/>
  <c r="AG136" i="9"/>
  <c r="AQ291" i="9"/>
  <c r="AH57" i="9"/>
  <c r="R206" i="9"/>
  <c r="W206" i="9" s="1"/>
  <c r="AE56" i="9"/>
  <c r="AF56" i="9" s="1"/>
  <c r="AK56" i="9" s="1"/>
  <c r="AH56" i="9"/>
  <c r="AI56" i="9" s="1"/>
  <c r="AJ56" i="9" s="1"/>
  <c r="AD93" i="9"/>
  <c r="AG93" i="9"/>
  <c r="AD189" i="9"/>
  <c r="AG189" i="9"/>
  <c r="AQ343" i="9"/>
  <c r="R69" i="9"/>
  <c r="W69" i="9" s="1"/>
  <c r="R132" i="9"/>
  <c r="W132" i="9" s="1"/>
  <c r="AD18" i="9"/>
  <c r="AF18" i="9" s="1"/>
  <c r="AK18" i="9" s="1"/>
  <c r="AG18" i="9"/>
  <c r="AI18" i="9" s="1"/>
  <c r="AJ18" i="9" s="1"/>
  <c r="AD312" i="9"/>
  <c r="AG312" i="9"/>
  <c r="AQ364" i="9"/>
  <c r="R131" i="9"/>
  <c r="W131" i="9" s="1"/>
  <c r="U181" i="9"/>
  <c r="V181" i="9" s="1"/>
  <c r="AG236" i="9"/>
  <c r="AD236" i="9"/>
  <c r="AD296" i="9"/>
  <c r="AG296" i="9"/>
  <c r="R223" i="9"/>
  <c r="W223" i="9" s="1"/>
  <c r="AG85" i="9"/>
  <c r="AD85" i="9"/>
  <c r="AF85" i="9" s="1"/>
  <c r="AK85" i="9" s="1"/>
  <c r="AG176" i="9"/>
  <c r="AD176" i="9"/>
  <c r="AD302" i="9"/>
  <c r="AG302" i="9"/>
  <c r="AH73" i="9"/>
  <c r="R12" i="9"/>
  <c r="W12" i="9" s="1"/>
  <c r="AG133" i="9"/>
  <c r="AD133" i="9"/>
  <c r="AG180" i="9"/>
  <c r="AD180" i="9"/>
  <c r="U22" i="9"/>
  <c r="V22" i="9" s="1"/>
  <c r="AE156" i="9"/>
  <c r="AF156" i="9" s="1"/>
  <c r="AK156" i="9" s="1"/>
  <c r="AG50" i="9"/>
  <c r="AD50" i="9"/>
  <c r="R201" i="9"/>
  <c r="W201" i="9" s="1"/>
  <c r="AG92" i="9"/>
  <c r="AI92" i="9" s="1"/>
  <c r="AJ92" i="9" s="1"/>
  <c r="AD92" i="9"/>
  <c r="AF92" i="9" s="1"/>
  <c r="AK92" i="9" s="1"/>
  <c r="AH315" i="9"/>
  <c r="AE315" i="9"/>
  <c r="R255" i="9"/>
  <c r="W255" i="9" s="1"/>
  <c r="U27" i="9"/>
  <c r="V27" i="9" s="1"/>
  <c r="AH356" i="9"/>
  <c r="AE356" i="9"/>
  <c r="AH85" i="9"/>
  <c r="AI85" i="9" s="1"/>
  <c r="AJ85" i="9" s="1"/>
  <c r="AS213" i="9"/>
  <c r="AV213" i="9"/>
  <c r="AD102" i="9"/>
  <c r="AG102" i="9"/>
  <c r="AI102" i="9" s="1"/>
  <c r="AJ102" i="9" s="1"/>
  <c r="AG164" i="9"/>
  <c r="AD164" i="9"/>
  <c r="AF164" i="9" s="1"/>
  <c r="AK164" i="9" s="1"/>
  <c r="AP248" i="9"/>
  <c r="BE248" i="9"/>
  <c r="AP182" i="9"/>
  <c r="AP96" i="9"/>
  <c r="BE96" i="9"/>
  <c r="AD149" i="9"/>
  <c r="AG149" i="9"/>
  <c r="AG248" i="9"/>
  <c r="AD248" i="9"/>
  <c r="AH365" i="9"/>
  <c r="AI365" i="9" s="1"/>
  <c r="AJ365" i="9" s="1"/>
  <c r="AE365" i="9"/>
  <c r="AF365" i="9" s="1"/>
  <c r="AK365" i="9" s="1"/>
  <c r="AD205" i="9"/>
  <c r="AG205" i="9"/>
  <c r="AD228" i="9"/>
  <c r="AG228" i="9"/>
  <c r="AH357" i="9"/>
  <c r="AI357" i="9" s="1"/>
  <c r="AJ357" i="9" s="1"/>
  <c r="AE357" i="9"/>
  <c r="AF357" i="9" s="1"/>
  <c r="AK357" i="9" s="1"/>
  <c r="AD299" i="9"/>
  <c r="AG299" i="9"/>
  <c r="AD213" i="9"/>
  <c r="AG213" i="9"/>
  <c r="AF107" i="9"/>
  <c r="AK107" i="9" s="1"/>
  <c r="AS95" i="9"/>
  <c r="AD359" i="9"/>
  <c r="AG359" i="9"/>
  <c r="AP348" i="9"/>
  <c r="AV348" i="9" s="1"/>
  <c r="BE348" i="9"/>
  <c r="BE297" i="9"/>
  <c r="AP297" i="9"/>
  <c r="AS297" i="9" s="1"/>
  <c r="AP171" i="9"/>
  <c r="BE171" i="9"/>
  <c r="AP151" i="9"/>
  <c r="BE151" i="9"/>
  <c r="AP63" i="9"/>
  <c r="AG237" i="9"/>
  <c r="AD237" i="9"/>
  <c r="AQ248" i="9"/>
  <c r="AQ165" i="9"/>
  <c r="AS156" i="9"/>
  <c r="AV156" i="9"/>
  <c r="AH91" i="9"/>
  <c r="AI91" i="9" s="1"/>
  <c r="AJ91" i="9" s="1"/>
  <c r="AG72" i="9"/>
  <c r="AD72" i="9"/>
  <c r="AD314" i="9"/>
  <c r="AG314" i="9"/>
  <c r="AQ96" i="9"/>
  <c r="AE294" i="9"/>
  <c r="AF294" i="9" s="1"/>
  <c r="AK294" i="9" s="1"/>
  <c r="AH294" i="9"/>
  <c r="AI294" i="9" s="1"/>
  <c r="AJ294" i="9" s="1"/>
  <c r="AI273" i="9"/>
  <c r="AJ273" i="9" s="1"/>
  <c r="AD130" i="9"/>
  <c r="AG130" i="9"/>
  <c r="AG64" i="9"/>
  <c r="AD64" i="9"/>
  <c r="AF64" i="9" s="1"/>
  <c r="AK64" i="9" s="1"/>
  <c r="R170" i="9"/>
  <c r="W170" i="9" s="1"/>
  <c r="AE245" i="9"/>
  <c r="AH245" i="9"/>
  <c r="AI245" i="9" s="1"/>
  <c r="AJ245" i="9" s="1"/>
  <c r="AH319" i="9"/>
  <c r="AE319" i="9"/>
  <c r="U210" i="9"/>
  <c r="V210" i="9" s="1"/>
  <c r="R141" i="9"/>
  <c r="W141" i="9" s="1"/>
  <c r="AE108" i="9"/>
  <c r="AH108" i="9"/>
  <c r="AG17" i="9"/>
  <c r="AD17" i="9"/>
  <c r="AF17" i="9" s="1"/>
  <c r="AK17" i="9" s="1"/>
  <c r="AD160" i="9"/>
  <c r="AG160" i="9"/>
  <c r="AD245" i="9"/>
  <c r="AG245" i="9"/>
  <c r="AD319" i="9"/>
  <c r="AG319" i="9"/>
  <c r="AH72" i="9"/>
  <c r="AF70" i="9"/>
  <c r="AK70" i="9" s="1"/>
  <c r="AS114" i="9"/>
  <c r="AV114" i="9"/>
  <c r="AI175" i="9"/>
  <c r="AJ175" i="9" s="1"/>
  <c r="AD24" i="9"/>
  <c r="AG24" i="9"/>
  <c r="AD169" i="9"/>
  <c r="AG169" i="9"/>
  <c r="AE233" i="9"/>
  <c r="AF233" i="9" s="1"/>
  <c r="AK233" i="9" s="1"/>
  <c r="AH233" i="9"/>
  <c r="U162" i="9"/>
  <c r="V162" i="9" s="1"/>
  <c r="AG10" i="9"/>
  <c r="AI10" i="9" s="1"/>
  <c r="AJ10" i="9" s="1"/>
  <c r="AD10" i="9"/>
  <c r="AF10" i="9" s="1"/>
  <c r="AK10" i="9" s="1"/>
  <c r="AV158" i="9"/>
  <c r="AV349" i="9"/>
  <c r="U241" i="9"/>
  <c r="V241" i="9" s="1"/>
  <c r="R76" i="9"/>
  <c r="W76" i="9" s="1"/>
  <c r="R222" i="9"/>
  <c r="W222" i="9" s="1"/>
  <c r="AD62" i="9"/>
  <c r="AG62" i="9"/>
  <c r="AI62" i="9" s="1"/>
  <c r="AJ62" i="9" s="1"/>
  <c r="AQ281" i="9"/>
  <c r="AS293" i="9"/>
  <c r="AV293" i="9"/>
  <c r="AD77" i="9"/>
  <c r="AG77" i="9"/>
  <c r="AE262" i="9"/>
  <c r="AH262" i="9"/>
  <c r="AI262" i="9" s="1"/>
  <c r="AJ262" i="9" s="1"/>
  <c r="AH263" i="9"/>
  <c r="AI263" i="9" s="1"/>
  <c r="AJ263" i="9" s="1"/>
  <c r="AH50" i="9"/>
  <c r="AE50" i="9"/>
  <c r="AF50" i="9" s="1"/>
  <c r="AK50" i="9" s="1"/>
  <c r="U143" i="9"/>
  <c r="V143" i="9" s="1"/>
  <c r="AD9" i="9"/>
  <c r="AG9" i="9"/>
  <c r="AP349" i="9"/>
  <c r="BE349" i="9"/>
  <c r="AP318" i="9"/>
  <c r="BE318" i="9"/>
  <c r="BE321" i="9"/>
  <c r="AP321" i="9"/>
  <c r="AP317" i="9"/>
  <c r="AP302" i="9"/>
  <c r="BE302" i="9"/>
  <c r="AP273" i="9"/>
  <c r="AV273" i="9" s="1"/>
  <c r="BE273" i="9"/>
  <c r="AP240" i="9"/>
  <c r="BE194" i="9"/>
  <c r="AP194" i="9"/>
  <c r="AP219" i="9"/>
  <c r="AV219" i="9" s="1"/>
  <c r="AP274" i="9"/>
  <c r="AP220" i="9"/>
  <c r="BE220" i="9"/>
  <c r="AP191" i="9"/>
  <c r="AV191" i="9" s="1"/>
  <c r="BE191" i="9"/>
  <c r="BE76" i="9"/>
  <c r="AP76" i="9"/>
  <c r="AP130" i="9"/>
  <c r="AV130" i="9" s="1"/>
  <c r="BE177" i="9"/>
  <c r="AP177" i="9"/>
  <c r="BE149" i="9"/>
  <c r="AP149" i="9"/>
  <c r="AP100" i="9"/>
  <c r="AP104" i="9"/>
  <c r="BE104" i="9"/>
  <c r="BE85" i="9"/>
  <c r="AP85" i="9"/>
  <c r="AP70" i="9"/>
  <c r="AV70" i="9" s="1"/>
  <c r="BE70" i="9"/>
  <c r="AP15" i="9"/>
  <c r="BE15" i="9"/>
  <c r="BE43" i="9"/>
  <c r="AP43" i="9"/>
  <c r="AD22" i="9"/>
  <c r="AG22" i="9"/>
  <c r="AI22" i="9" s="1"/>
  <c r="AJ22" i="9" s="1"/>
  <c r="AQ268" i="9"/>
  <c r="U200" i="9"/>
  <c r="V200" i="9" s="1"/>
  <c r="U60" i="9"/>
  <c r="V60" i="9" s="1"/>
  <c r="R281" i="9"/>
  <c r="W281" i="9" s="1"/>
  <c r="R116" i="9"/>
  <c r="W116" i="9" s="1"/>
  <c r="AE41" i="9"/>
  <c r="AF41" i="9" s="1"/>
  <c r="AK41" i="9" s="1"/>
  <c r="AH41" i="9"/>
  <c r="AG87" i="9"/>
  <c r="AD87" i="9"/>
  <c r="AE270" i="9"/>
  <c r="AF270" i="9" s="1"/>
  <c r="AK270" i="9" s="1"/>
  <c r="AH270" i="9"/>
  <c r="AI270" i="9" s="1"/>
  <c r="AJ270" i="9" s="1"/>
  <c r="AG260" i="9"/>
  <c r="AD260" i="9"/>
  <c r="AD41" i="9"/>
  <c r="AG41" i="9"/>
  <c r="AD291" i="9"/>
  <c r="AG291" i="9"/>
  <c r="U206" i="9"/>
  <c r="V206" i="9" s="1"/>
  <c r="AH44" i="9"/>
  <c r="AE44" i="9"/>
  <c r="AD16" i="9"/>
  <c r="AG16" i="9"/>
  <c r="AD259" i="9"/>
  <c r="AG259" i="9"/>
  <c r="AE362" i="9"/>
  <c r="AH362" i="9"/>
  <c r="U69" i="9"/>
  <c r="V69" i="9" s="1"/>
  <c r="AQ49" i="9"/>
  <c r="AH226" i="9"/>
  <c r="AE226" i="9"/>
  <c r="AE367" i="9"/>
  <c r="AH367" i="9"/>
  <c r="R59" i="9"/>
  <c r="W59" i="9" s="1"/>
  <c r="AE239" i="9"/>
  <c r="AH239" i="9"/>
  <c r="AQ73" i="9"/>
  <c r="AE217" i="9"/>
  <c r="AH217" i="9"/>
  <c r="AI217" i="9" s="1"/>
  <c r="AJ217" i="9" s="1"/>
  <c r="AE327" i="9"/>
  <c r="AH327" i="9"/>
  <c r="R74" i="9"/>
  <c r="W74" i="9" s="1"/>
  <c r="AQ85" i="9"/>
  <c r="AQ302" i="9"/>
  <c r="R225" i="9"/>
  <c r="W225" i="9" s="1"/>
  <c r="AH193" i="9"/>
  <c r="AE193" i="9"/>
  <c r="AD300" i="9"/>
  <c r="AG300" i="9"/>
  <c r="R22" i="9"/>
  <c r="W22" i="9" s="1"/>
  <c r="AH156" i="9"/>
  <c r="AI156" i="9" s="1"/>
  <c r="AJ156" i="9" s="1"/>
  <c r="U201" i="9"/>
  <c r="V201" i="9" s="1"/>
  <c r="AD199" i="9"/>
  <c r="AG199" i="9"/>
  <c r="AQ315" i="9"/>
  <c r="U14" i="9"/>
  <c r="V14" i="9" s="1"/>
  <c r="U264" i="9"/>
  <c r="V264" i="9" s="1"/>
  <c r="R27" i="9"/>
  <c r="W27" i="9" s="1"/>
  <c r="AD356" i="9"/>
  <c r="AG356" i="9"/>
  <c r="AH181" i="9"/>
  <c r="AI181" i="9" s="1"/>
  <c r="AJ181" i="9" s="1"/>
  <c r="AH134" i="9"/>
  <c r="AE54" i="9"/>
  <c r="AH225" i="9"/>
  <c r="AI225" i="9" s="1"/>
  <c r="AJ225" i="9" s="1"/>
  <c r="AE98" i="9"/>
  <c r="AF98" i="9" s="1"/>
  <c r="AK98" i="9" s="1"/>
  <c r="AH279" i="9"/>
  <c r="AE118" i="9"/>
  <c r="AD311" i="9"/>
  <c r="AG311" i="9"/>
  <c r="AP84" i="9"/>
  <c r="BE84" i="9"/>
  <c r="AD121" i="9"/>
  <c r="AG121" i="9"/>
  <c r="AE342" i="9"/>
  <c r="AF342" i="9" s="1"/>
  <c r="AK342" i="9" s="1"/>
  <c r="AH342" i="9"/>
  <c r="AI342" i="9" s="1"/>
  <c r="AJ342" i="9" s="1"/>
  <c r="AH154" i="9"/>
  <c r="AI154" i="9" s="1"/>
  <c r="AJ154" i="9" s="1"/>
  <c r="AE154" i="9"/>
  <c r="AF154" i="9" s="1"/>
  <c r="AK154" i="9" s="1"/>
  <c r="AE72" i="9"/>
  <c r="AI70" i="9"/>
  <c r="AJ70" i="9" s="1"/>
  <c r="R120" i="9"/>
  <c r="W120" i="9" s="1"/>
  <c r="AH308" i="9"/>
  <c r="AI308" i="9" s="1"/>
  <c r="AJ308" i="9" s="1"/>
  <c r="AE308" i="9"/>
  <c r="R83" i="9"/>
  <c r="W83" i="9" s="1"/>
  <c r="AG224" i="9"/>
  <c r="AD224" i="9"/>
  <c r="AG349" i="9"/>
  <c r="AD349" i="9"/>
  <c r="AH166" i="9"/>
  <c r="AI166" i="9" s="1"/>
  <c r="AJ166" i="9" s="1"/>
  <c r="AE166" i="9"/>
  <c r="AE79" i="9"/>
  <c r="AF79" i="9" s="1"/>
  <c r="AK79" i="9" s="1"/>
  <c r="AH79" i="9"/>
  <c r="AI79" i="9" s="1"/>
  <c r="AJ79" i="9" s="1"/>
  <c r="AS98" i="9"/>
  <c r="AV98" i="9"/>
  <c r="AD281" i="9"/>
  <c r="AG281" i="9"/>
  <c r="AG293" i="9"/>
  <c r="AD293" i="9"/>
  <c r="R107" i="9"/>
  <c r="W107" i="9" s="1"/>
  <c r="AE157" i="9"/>
  <c r="AF157" i="9" s="1"/>
  <c r="AK157" i="9" s="1"/>
  <c r="AH157" i="9"/>
  <c r="AI157" i="9" s="1"/>
  <c r="AJ157" i="9" s="1"/>
  <c r="AH126" i="9"/>
  <c r="AE126" i="9"/>
  <c r="AD262" i="9"/>
  <c r="AG262" i="9"/>
  <c r="AE303" i="9"/>
  <c r="AH303" i="9"/>
  <c r="AE263" i="9"/>
  <c r="AF263" i="9" s="1"/>
  <c r="AK263" i="9" s="1"/>
  <c r="AD145" i="9"/>
  <c r="AG145" i="9"/>
  <c r="AP367" i="9"/>
  <c r="BE336" i="9"/>
  <c r="AP336" i="9"/>
  <c r="AP304" i="9"/>
  <c r="BE311" i="9"/>
  <c r="AP311" i="9"/>
  <c r="AP312" i="9"/>
  <c r="BE312" i="9"/>
  <c r="AP289" i="9"/>
  <c r="BE289" i="9"/>
  <c r="BE218" i="9"/>
  <c r="AP218" i="9"/>
  <c r="AP212" i="9"/>
  <c r="BE212" i="9"/>
  <c r="BE80" i="9"/>
  <c r="AP80" i="9"/>
  <c r="AP272" i="9"/>
  <c r="BE272" i="9"/>
  <c r="AP208" i="9"/>
  <c r="BE208" i="9"/>
  <c r="BE160" i="9"/>
  <c r="AP160" i="9"/>
  <c r="AS160" i="9" s="1"/>
  <c r="AP186" i="9"/>
  <c r="AV186" i="9" s="1"/>
  <c r="BE186" i="9"/>
  <c r="BE129" i="9"/>
  <c r="AP129" i="9"/>
  <c r="AP173" i="9"/>
  <c r="BE145" i="9"/>
  <c r="AP145" i="9"/>
  <c r="AP97" i="9"/>
  <c r="BE97" i="9"/>
  <c r="BE93" i="9"/>
  <c r="AP93" i="9"/>
  <c r="AP127" i="9"/>
  <c r="AS127" i="9" s="1"/>
  <c r="BE127" i="9"/>
  <c r="AP44" i="9"/>
  <c r="AP14" i="9"/>
  <c r="AP13" i="9"/>
  <c r="BE13" i="9"/>
  <c r="AG143" i="9"/>
  <c r="AI143" i="9" s="1"/>
  <c r="AJ143" i="9" s="1"/>
  <c r="AD143" i="9"/>
  <c r="AE305" i="9"/>
  <c r="AF305" i="9" s="1"/>
  <c r="AK305" i="9" s="1"/>
  <c r="AH305" i="9"/>
  <c r="AI305" i="9" s="1"/>
  <c r="AJ305" i="9" s="1"/>
  <c r="U39" i="9"/>
  <c r="V39" i="9" s="1"/>
  <c r="AD148" i="9"/>
  <c r="AG148" i="9"/>
  <c r="AD270" i="9"/>
  <c r="AG270" i="9"/>
  <c r="AH246" i="9"/>
  <c r="R224" i="9"/>
  <c r="W224" i="9" s="1"/>
  <c r="R41" i="9"/>
  <c r="W41" i="9" s="1"/>
  <c r="AV41" i="9"/>
  <c r="AS41" i="9"/>
  <c r="AD154" i="9"/>
  <c r="AG154" i="9"/>
  <c r="AE334" i="9"/>
  <c r="AH334" i="9"/>
  <c r="AD198" i="9"/>
  <c r="AF198" i="9" s="1"/>
  <c r="AK198" i="9" s="1"/>
  <c r="AG198" i="9"/>
  <c r="AI198" i="9" s="1"/>
  <c r="AJ198" i="9" s="1"/>
  <c r="AQ362" i="9"/>
  <c r="AH211" i="9"/>
  <c r="AE211" i="9"/>
  <c r="AD49" i="9"/>
  <c r="AG49" i="9"/>
  <c r="AD226" i="9"/>
  <c r="AG226" i="9"/>
  <c r="AE282" i="9"/>
  <c r="AF282" i="9" s="1"/>
  <c r="AK282" i="9" s="1"/>
  <c r="AH282" i="9"/>
  <c r="AQ367" i="9"/>
  <c r="AE130" i="9"/>
  <c r="AF130" i="9" s="1"/>
  <c r="AK130" i="9" s="1"/>
  <c r="AD73" i="9"/>
  <c r="AG73" i="9"/>
  <c r="AH341" i="9"/>
  <c r="AI341" i="9" s="1"/>
  <c r="AJ341" i="9" s="1"/>
  <c r="AE341" i="9"/>
  <c r="AI139" i="9"/>
  <c r="AJ139" i="9" s="1"/>
  <c r="AD327" i="9"/>
  <c r="AG327" i="9"/>
  <c r="U74" i="9"/>
  <c r="V74" i="9" s="1"/>
  <c r="AD113" i="9"/>
  <c r="AG113" i="9"/>
  <c r="AH244" i="9"/>
  <c r="AE244" i="9"/>
  <c r="AF244" i="9" s="1"/>
  <c r="AK244" i="9" s="1"/>
  <c r="AH345" i="9"/>
  <c r="AI345" i="9" s="1"/>
  <c r="AJ345" i="9" s="1"/>
  <c r="AE345" i="9"/>
  <c r="AD97" i="9"/>
  <c r="AG97" i="9"/>
  <c r="U225" i="9"/>
  <c r="V225" i="9" s="1"/>
  <c r="AD44" i="9"/>
  <c r="AG44" i="9"/>
  <c r="AQ122" i="9"/>
  <c r="AD233" i="9"/>
  <c r="AG233" i="9"/>
  <c r="AE321" i="9"/>
  <c r="AH321" i="9"/>
  <c r="AE329" i="9"/>
  <c r="AH329" i="9"/>
  <c r="AI329" i="9" s="1"/>
  <c r="AJ329" i="9" s="1"/>
  <c r="U17" i="9"/>
  <c r="V17" i="9" s="1"/>
  <c r="U156" i="9"/>
  <c r="V156" i="9" s="1"/>
  <c r="AQ48" i="9"/>
  <c r="AD138" i="9"/>
  <c r="AG138" i="9"/>
  <c r="AI138" i="9" s="1"/>
  <c r="AJ138" i="9" s="1"/>
  <c r="AQ247" i="9"/>
  <c r="AG315" i="9"/>
  <c r="AD315" i="9"/>
  <c r="R14" i="9"/>
  <c r="W14" i="9" s="1"/>
  <c r="U88" i="9"/>
  <c r="V88" i="9" s="1"/>
  <c r="R264" i="9"/>
  <c r="W264" i="9" s="1"/>
  <c r="R63" i="9"/>
  <c r="W63" i="9" s="1"/>
  <c r="AE181" i="9"/>
  <c r="AE225" i="9"/>
  <c r="AF225" i="9" s="1"/>
  <c r="AK225" i="9" s="1"/>
  <c r="BE24" i="9"/>
  <c r="AP24" i="9"/>
  <c r="AV24" i="9" s="1"/>
  <c r="AG37" i="9"/>
  <c r="AI37" i="9" s="1"/>
  <c r="AJ37" i="9" s="1"/>
  <c r="AD37" i="9"/>
  <c r="AF37" i="9" s="1"/>
  <c r="AK37" i="9" s="1"/>
  <c r="AD162" i="9"/>
  <c r="AG162" i="9"/>
  <c r="AD275" i="9"/>
  <c r="AF275" i="9" s="1"/>
  <c r="AK275" i="9" s="1"/>
  <c r="AG275" i="9"/>
  <c r="AI275" i="9" s="1"/>
  <c r="AJ275" i="9" s="1"/>
  <c r="AD371" i="9"/>
  <c r="AG371" i="9"/>
  <c r="AI80" i="9"/>
  <c r="AJ80" i="9" s="1"/>
  <c r="AI105" i="9"/>
  <c r="AJ105" i="9" s="1"/>
  <c r="AD238" i="9"/>
  <c r="AG238" i="9"/>
  <c r="U120" i="9"/>
  <c r="V120" i="9" s="1"/>
  <c r="U233" i="9"/>
  <c r="V233" i="9" s="1"/>
  <c r="AD71" i="9"/>
  <c r="AG71" i="9"/>
  <c r="AD173" i="9"/>
  <c r="AF173" i="9" s="1"/>
  <c r="AK173" i="9" s="1"/>
  <c r="AG173" i="9"/>
  <c r="AD308" i="9"/>
  <c r="AG308" i="9"/>
  <c r="AE51" i="9"/>
  <c r="AF51" i="9" s="1"/>
  <c r="AK51" i="9" s="1"/>
  <c r="AH51" i="9"/>
  <c r="AD30" i="9"/>
  <c r="AG30" i="9"/>
  <c r="AG159" i="9"/>
  <c r="AD159" i="9"/>
  <c r="AF159" i="9" s="1"/>
  <c r="AK159" i="9" s="1"/>
  <c r="AH350" i="9"/>
  <c r="AE350" i="9"/>
  <c r="AH306" i="9"/>
  <c r="AE306" i="9"/>
  <c r="AH216" i="9"/>
  <c r="AE216" i="9"/>
  <c r="AI34" i="9"/>
  <c r="AJ34" i="9" s="1"/>
  <c r="AD98" i="9"/>
  <c r="AG98" i="9"/>
  <c r="AI98" i="9" s="1"/>
  <c r="AJ98" i="9" s="1"/>
  <c r="AE257" i="9"/>
  <c r="AH257" i="9"/>
  <c r="AE307" i="9"/>
  <c r="AH307" i="9"/>
  <c r="U50" i="9"/>
  <c r="V50" i="9" s="1"/>
  <c r="AH76" i="9"/>
  <c r="AE76" i="9"/>
  <c r="AQ262" i="9"/>
  <c r="AH215" i="9"/>
  <c r="AI215" i="9" s="1"/>
  <c r="AJ215" i="9" s="1"/>
  <c r="AS145" i="9"/>
  <c r="U166" i="9"/>
  <c r="V166" i="9" s="1"/>
  <c r="R155" i="9"/>
  <c r="W155" i="9" s="1"/>
  <c r="BE370" i="9"/>
  <c r="AP370" i="9"/>
  <c r="AS370" i="9" s="1"/>
  <c r="AP365" i="9"/>
  <c r="BE365" i="9"/>
  <c r="AP334" i="9"/>
  <c r="BE320" i="9"/>
  <c r="AP320" i="9"/>
  <c r="BE283" i="9"/>
  <c r="AP283" i="9"/>
  <c r="AP288" i="9"/>
  <c r="BE288" i="9"/>
  <c r="AP243" i="9"/>
  <c r="BE243" i="9"/>
  <c r="AP256" i="9"/>
  <c r="BE256" i="9"/>
  <c r="AP199" i="9"/>
  <c r="BE199" i="9"/>
  <c r="BE195" i="9"/>
  <c r="AP195" i="9"/>
  <c r="AV195" i="9" s="1"/>
  <c r="AP215" i="9"/>
  <c r="BE215" i="9"/>
  <c r="BE202" i="9"/>
  <c r="AP202" i="9"/>
  <c r="AP230" i="9"/>
  <c r="AV230" i="9" s="1"/>
  <c r="BE230" i="9"/>
  <c r="AP237" i="9"/>
  <c r="BE237" i="9"/>
  <c r="AP91" i="9"/>
  <c r="BE91" i="9"/>
  <c r="BE169" i="9"/>
  <c r="AP169" i="9"/>
  <c r="BE143" i="9"/>
  <c r="AP143" i="9"/>
  <c r="AP94" i="9"/>
  <c r="AS94" i="9" s="1"/>
  <c r="BE94" i="9"/>
  <c r="AP65" i="9"/>
  <c r="AV65" i="9" s="1"/>
  <c r="BE65" i="9"/>
  <c r="BE123" i="9"/>
  <c r="AP123" i="9"/>
  <c r="AP56" i="9"/>
  <c r="BE56" i="9"/>
  <c r="BE69" i="9"/>
  <c r="AP69" i="9"/>
  <c r="AP12" i="9"/>
  <c r="AD118" i="9"/>
  <c r="AG118" i="9"/>
  <c r="AI118" i="9" s="1"/>
  <c r="AJ118" i="9" s="1"/>
  <c r="AD305" i="9"/>
  <c r="AG305" i="9"/>
  <c r="R219" i="9"/>
  <c r="W219" i="9" s="1"/>
  <c r="AE301" i="9"/>
  <c r="AH301" i="9"/>
  <c r="AQ148" i="9"/>
  <c r="AE274" i="9"/>
  <c r="AH274" i="9"/>
  <c r="AI274" i="9" s="1"/>
  <c r="AJ274" i="9" s="1"/>
  <c r="U224" i="9"/>
  <c r="V224" i="9" s="1"/>
  <c r="U41" i="9"/>
  <c r="V41" i="9" s="1"/>
  <c r="AG152" i="9"/>
  <c r="AD152" i="9"/>
  <c r="AQ154" i="9"/>
  <c r="AD334" i="9"/>
  <c r="AG334" i="9"/>
  <c r="U195" i="9"/>
  <c r="V195" i="9" s="1"/>
  <c r="AD42" i="9"/>
  <c r="AG42" i="9"/>
  <c r="AD167" i="9"/>
  <c r="AF167" i="9" s="1"/>
  <c r="AK167" i="9" s="1"/>
  <c r="AG167" i="9"/>
  <c r="AI167" i="9" s="1"/>
  <c r="AJ167" i="9" s="1"/>
  <c r="AE278" i="9"/>
  <c r="AH278" i="9"/>
  <c r="AI278" i="9" s="1"/>
  <c r="AJ278" i="9" s="1"/>
  <c r="AG362" i="9"/>
  <c r="AD362" i="9"/>
  <c r="U127" i="9"/>
  <c r="V127" i="9" s="1"/>
  <c r="AE183" i="9"/>
  <c r="AH183" i="9"/>
  <c r="U29" i="9"/>
  <c r="V29" i="9" s="1"/>
  <c r="AD51" i="9"/>
  <c r="AG51" i="9"/>
  <c r="AQ226" i="9"/>
  <c r="AG282" i="9"/>
  <c r="AD282" i="9"/>
  <c r="AD367" i="9"/>
  <c r="AG367" i="9"/>
  <c r="AE268" i="9"/>
  <c r="AF268" i="9" s="1"/>
  <c r="AK268" i="9" s="1"/>
  <c r="AH130" i="9"/>
  <c r="AI130" i="9" s="1"/>
  <c r="AJ130" i="9" s="1"/>
  <c r="R103" i="9"/>
  <c r="W103" i="9" s="1"/>
  <c r="AQ26" i="9"/>
  <c r="AD217" i="9"/>
  <c r="AG217" i="9"/>
  <c r="AG341" i="9"/>
  <c r="AD341" i="9"/>
  <c r="AF139" i="9"/>
  <c r="AK139" i="9" s="1"/>
  <c r="T374" i="9"/>
  <c r="R12" i="4" s="1"/>
  <c r="AG244" i="9"/>
  <c r="AD244" i="9"/>
  <c r="AG345" i="9"/>
  <c r="AD345" i="9"/>
  <c r="AQ97" i="9"/>
  <c r="AQ44" i="9"/>
  <c r="AG122" i="9"/>
  <c r="AD122" i="9"/>
  <c r="AE292" i="9"/>
  <c r="AF292" i="9" s="1"/>
  <c r="AK292" i="9" s="1"/>
  <c r="AH292" i="9"/>
  <c r="AI292" i="9" s="1"/>
  <c r="AJ292" i="9" s="1"/>
  <c r="AQ321" i="9"/>
  <c r="R121" i="9"/>
  <c r="W121" i="9" s="1"/>
  <c r="AD329" i="9"/>
  <c r="AG329" i="9"/>
  <c r="R17" i="9"/>
  <c r="W17" i="9" s="1"/>
  <c r="R156" i="9"/>
  <c r="W156" i="9" s="1"/>
  <c r="AD48" i="9"/>
  <c r="AG48" i="9"/>
  <c r="AD247" i="9"/>
  <c r="AG247" i="9"/>
  <c r="AE323" i="9"/>
  <c r="AH323" i="9"/>
  <c r="AQ153" i="9"/>
  <c r="U63" i="9"/>
  <c r="V63" i="9" s="1"/>
  <c r="AH259" i="9"/>
  <c r="AI259" i="9" s="1"/>
  <c r="AJ259" i="9" s="1"/>
  <c r="AE13" i="9"/>
  <c r="AH179" i="9"/>
  <c r="AH119" i="9"/>
  <c r="AH223" i="9"/>
  <c r="AI223" i="9" s="1"/>
  <c r="AJ223" i="9" s="1"/>
  <c r="AH53" i="9"/>
  <c r="AH12" i="9"/>
  <c r="AE149" i="9"/>
  <c r="AF149" i="9" s="1"/>
  <c r="AK149" i="9" s="1"/>
  <c r="AH346" i="9"/>
  <c r="AI346" i="9" s="1"/>
  <c r="AJ346" i="9" s="1"/>
  <c r="AE346" i="9"/>
  <c r="AF346" i="9" s="1"/>
  <c r="AK346" i="9" s="1"/>
  <c r="AH27" i="9"/>
  <c r="AE27" i="9"/>
  <c r="AG264" i="9"/>
  <c r="AD264" i="9"/>
  <c r="AH358" i="9"/>
  <c r="AI358" i="9" s="1"/>
  <c r="AJ358" i="9" s="1"/>
  <c r="AE358" i="9"/>
  <c r="AF358" i="9" s="1"/>
  <c r="AK358" i="9" s="1"/>
  <c r="AS371" i="9"/>
  <c r="AV371" i="9"/>
  <c r="AF105" i="9"/>
  <c r="AK105" i="9" s="1"/>
  <c r="AV238" i="9"/>
  <c r="AV120" i="9"/>
  <c r="AS120" i="9"/>
  <c r="AE250" i="9"/>
  <c r="AH250" i="9"/>
  <c r="AI250" i="9" s="1"/>
  <c r="AJ250" i="9" s="1"/>
  <c r="AG112" i="9"/>
  <c r="AI112" i="9" s="1"/>
  <c r="AJ112" i="9" s="1"/>
  <c r="AD112" i="9"/>
  <c r="U93" i="9"/>
  <c r="V93" i="9" s="1"/>
  <c r="R23" i="9"/>
  <c r="W23" i="9" s="1"/>
  <c r="U31" i="9"/>
  <c r="V31" i="9" s="1"/>
  <c r="AE8" i="9"/>
  <c r="AH8" i="9"/>
  <c r="AH188" i="9"/>
  <c r="AE188" i="9"/>
  <c r="AE276" i="9"/>
  <c r="AF276" i="9" s="1"/>
  <c r="AK276" i="9" s="1"/>
  <c r="AH276" i="9"/>
  <c r="AI276" i="9" s="1"/>
  <c r="AJ276" i="9" s="1"/>
  <c r="AF34" i="9"/>
  <c r="AK34" i="9" s="1"/>
  <c r="AV271" i="9"/>
  <c r="AS271" i="9"/>
  <c r="R50" i="9"/>
  <c r="W50" i="9" s="1"/>
  <c r="AD126" i="9"/>
  <c r="AG126" i="9"/>
  <c r="AE283" i="9"/>
  <c r="AH283" i="9"/>
  <c r="AG303" i="9"/>
  <c r="AD303" i="9"/>
  <c r="AE215" i="9"/>
  <c r="AF215" i="9" s="1"/>
  <c r="AK215" i="9" s="1"/>
  <c r="U155" i="9"/>
  <c r="V155" i="9" s="1"/>
  <c r="AP360" i="9"/>
  <c r="BE360" i="9"/>
  <c r="AP357" i="9"/>
  <c r="BE357" i="9"/>
  <c r="BE332" i="9"/>
  <c r="AP332" i="9"/>
  <c r="BE337" i="9"/>
  <c r="AP337" i="9"/>
  <c r="AP294" i="9"/>
  <c r="AS294" i="9" s="1"/>
  <c r="BE294" i="9"/>
  <c r="AP298" i="9"/>
  <c r="BE298" i="9"/>
  <c r="BE301" i="9"/>
  <c r="AP301" i="9"/>
  <c r="BE213" i="9"/>
  <c r="AP213" i="9"/>
  <c r="AP198" i="9"/>
  <c r="AP280" i="9"/>
  <c r="AP188" i="9"/>
  <c r="BE188" i="9"/>
  <c r="AP214" i="9"/>
  <c r="BE214" i="9"/>
  <c r="AP223" i="9"/>
  <c r="AV223" i="9" s="1"/>
  <c r="BE223" i="9"/>
  <c r="AP233" i="9"/>
  <c r="AV233" i="9" s="1"/>
  <c r="BE233" i="9"/>
  <c r="BE9" i="9"/>
  <c r="AP9" i="9"/>
  <c r="AV9" i="9" s="1"/>
  <c r="AP157" i="9"/>
  <c r="AV157" i="9" s="1"/>
  <c r="AP133" i="9"/>
  <c r="AS133" i="9" s="1"/>
  <c r="BE133" i="9"/>
  <c r="BE67" i="9"/>
  <c r="AP67" i="9"/>
  <c r="AS67" i="9" s="1"/>
  <c r="BE30" i="9"/>
  <c r="AP30" i="9"/>
  <c r="BE119" i="9"/>
  <c r="AP119" i="9"/>
  <c r="BE50" i="9"/>
  <c r="AP50" i="9"/>
  <c r="AV50" i="9" s="1"/>
  <c r="AP60" i="9"/>
  <c r="AS60" i="9" s="1"/>
  <c r="AP20" i="9"/>
  <c r="BE20" i="9"/>
  <c r="AD83" i="9"/>
  <c r="AG83" i="9"/>
  <c r="AQ305" i="9"/>
  <c r="AI43" i="9"/>
  <c r="AJ43" i="9" s="1"/>
  <c r="U219" i="9"/>
  <c r="V219" i="9" s="1"/>
  <c r="AQ301" i="9"/>
  <c r="AQ36" i="9"/>
  <c r="AH220" i="9"/>
  <c r="AE220" i="9"/>
  <c r="AF220" i="9" s="1"/>
  <c r="AK220" i="9" s="1"/>
  <c r="AD274" i="9"/>
  <c r="AG274" i="9"/>
  <c r="R43" i="9"/>
  <c r="W43" i="9" s="1"/>
  <c r="AE116" i="9"/>
  <c r="AQ152" i="9"/>
  <c r="AE269" i="9"/>
  <c r="AH269" i="9"/>
  <c r="AI269" i="9" s="1"/>
  <c r="AJ269" i="9" s="1"/>
  <c r="AQ334" i="9"/>
  <c r="AG33" i="9"/>
  <c r="AD33" i="9"/>
  <c r="AD278" i="9"/>
  <c r="AG278" i="9"/>
  <c r="AE366" i="9"/>
  <c r="AH366" i="9"/>
  <c r="AI366" i="9" s="1"/>
  <c r="AJ366" i="9" s="1"/>
  <c r="AF150" i="9"/>
  <c r="AK150" i="9" s="1"/>
  <c r="R265" i="9"/>
  <c r="W265" i="9" s="1"/>
  <c r="AQ51" i="9"/>
  <c r="AQ282" i="9"/>
  <c r="AE178" i="9"/>
  <c r="AH268" i="9"/>
  <c r="AG52" i="9"/>
  <c r="AD52" i="9"/>
  <c r="U103" i="9"/>
  <c r="V103" i="9" s="1"/>
  <c r="U165" i="9"/>
  <c r="V165" i="9" s="1"/>
  <c r="AG26" i="9"/>
  <c r="AD26" i="9"/>
  <c r="AQ341" i="9"/>
  <c r="AE32" i="9"/>
  <c r="AF32" i="9" s="1"/>
  <c r="AK32" i="9" s="1"/>
  <c r="AH20" i="9"/>
  <c r="AI20" i="9" s="1"/>
  <c r="AJ20" i="9" s="1"/>
  <c r="AG88" i="9"/>
  <c r="AI88" i="9" s="1"/>
  <c r="AJ88" i="9" s="1"/>
  <c r="AD88" i="9"/>
  <c r="U239" i="9"/>
  <c r="V239" i="9" s="1"/>
  <c r="AG204" i="9"/>
  <c r="AD204" i="9"/>
  <c r="AH153" i="9"/>
  <c r="AI153" i="9" s="1"/>
  <c r="AJ153" i="9" s="1"/>
  <c r="AE153" i="9"/>
  <c r="AF153" i="9" s="1"/>
  <c r="AK153" i="9" s="1"/>
  <c r="AE340" i="9"/>
  <c r="AF340" i="9" s="1"/>
  <c r="AK340" i="9" s="1"/>
  <c r="AH340" i="9"/>
  <c r="U11" i="9"/>
  <c r="V11" i="9" s="1"/>
  <c r="R171" i="9"/>
  <c r="W171" i="9" s="1"/>
  <c r="AQ15" i="9"/>
  <c r="AQ193" i="9"/>
  <c r="AD292" i="9"/>
  <c r="AG292" i="9"/>
  <c r="AD321" i="9"/>
  <c r="AG321" i="9"/>
  <c r="AD74" i="9"/>
  <c r="AG74" i="9"/>
  <c r="U13" i="9"/>
  <c r="V13" i="9" s="1"/>
  <c r="AD29" i="9"/>
  <c r="AG29" i="9"/>
  <c r="AE209" i="9"/>
  <c r="AH209" i="9"/>
  <c r="AE261" i="9"/>
  <c r="AH261" i="9"/>
  <c r="AQ323" i="9"/>
  <c r="U144" i="9"/>
  <c r="V144" i="9" s="1"/>
  <c r="R20" i="9"/>
  <c r="W20" i="9" s="1"/>
  <c r="AD153" i="9"/>
  <c r="AG153" i="9"/>
  <c r="AH87" i="9"/>
  <c r="AI87" i="9" s="1"/>
  <c r="AJ87" i="9" s="1"/>
  <c r="AE259" i="9"/>
  <c r="AF259" i="9" s="1"/>
  <c r="AK259" i="9" s="1"/>
  <c r="AE179" i="9"/>
  <c r="AF179" i="9" s="1"/>
  <c r="AK179" i="9" s="1"/>
  <c r="AE223" i="9"/>
  <c r="AF223" i="9" s="1"/>
  <c r="AK223" i="9" s="1"/>
  <c r="AH149" i="9"/>
  <c r="AI149" i="9" s="1"/>
  <c r="AJ149" i="9" s="1"/>
  <c r="BE249" i="9"/>
  <c r="AP249" i="9"/>
  <c r="AS249" i="9" s="1"/>
  <c r="AV162" i="9"/>
  <c r="AS162" i="9"/>
  <c r="AH63" i="9"/>
  <c r="AE63" i="9"/>
  <c r="AV116" i="9"/>
  <c r="AG115" i="9"/>
  <c r="AD115" i="9"/>
  <c r="AD277" i="9"/>
  <c r="AG277" i="9"/>
  <c r="AI124" i="9"/>
  <c r="AJ124" i="9" s="1"/>
  <c r="AH322" i="9"/>
  <c r="AE322" i="9"/>
  <c r="AE115" i="9"/>
  <c r="AF115" i="9" s="1"/>
  <c r="AK115" i="9" s="1"/>
  <c r="AH313" i="9"/>
  <c r="AE313" i="9"/>
  <c r="AD120" i="9"/>
  <c r="AF120" i="9" s="1"/>
  <c r="AK120" i="9" s="1"/>
  <c r="AG120" i="9"/>
  <c r="AD250" i="9"/>
  <c r="AG250" i="9"/>
  <c r="AE295" i="9"/>
  <c r="AF295" i="9" s="1"/>
  <c r="AK295" i="9" s="1"/>
  <c r="AH295" i="9"/>
  <c r="R96" i="9"/>
  <c r="W96" i="9" s="1"/>
  <c r="AV112" i="9"/>
  <c r="AS112" i="9"/>
  <c r="R93" i="9"/>
  <c r="W93" i="9" s="1"/>
  <c r="R31" i="9"/>
  <c r="W31" i="9" s="1"/>
  <c r="AV188" i="9"/>
  <c r="AS188" i="9"/>
  <c r="AG276" i="9"/>
  <c r="AD276" i="9"/>
  <c r="AG350" i="9"/>
  <c r="AD350" i="9"/>
  <c r="AG306" i="9"/>
  <c r="AD306" i="9"/>
  <c r="AD53" i="9"/>
  <c r="AF53" i="9" s="1"/>
  <c r="AK53" i="9" s="1"/>
  <c r="AG53" i="9"/>
  <c r="AD257" i="9"/>
  <c r="AG257" i="9"/>
  <c r="AD307" i="9"/>
  <c r="AG307" i="9"/>
  <c r="R109" i="9"/>
  <c r="W109" i="9" s="1"/>
  <c r="AD271" i="9"/>
  <c r="AG271" i="9"/>
  <c r="AH241" i="9"/>
  <c r="AI241" i="9" s="1"/>
  <c r="AJ241" i="9" s="1"/>
  <c r="AE241" i="9"/>
  <c r="AF241" i="9" s="1"/>
  <c r="AK241" i="9" s="1"/>
  <c r="AD283" i="9"/>
  <c r="AG283" i="9"/>
  <c r="AH317" i="9"/>
  <c r="AI317" i="9" s="1"/>
  <c r="AJ317" i="9" s="1"/>
  <c r="AE317" i="9"/>
  <c r="AE48" i="9"/>
  <c r="AH48" i="9"/>
  <c r="AI48" i="9" s="1"/>
  <c r="AJ48" i="9" s="1"/>
  <c r="AP353" i="9"/>
  <c r="BE353" i="9"/>
  <c r="BE359" i="9"/>
  <c r="AP359" i="9"/>
  <c r="AS359" i="9" s="1"/>
  <c r="BE330" i="9"/>
  <c r="AP330" i="9"/>
  <c r="BE335" i="9"/>
  <c r="AP335" i="9"/>
  <c r="BE307" i="9"/>
  <c r="AP307" i="9"/>
  <c r="AV307" i="9" s="1"/>
  <c r="AP296" i="9"/>
  <c r="BE296" i="9"/>
  <c r="BE299" i="9"/>
  <c r="AP299" i="9"/>
  <c r="AP254" i="9"/>
  <c r="AV254" i="9" s="1"/>
  <c r="BE254" i="9"/>
  <c r="BE187" i="9"/>
  <c r="AP187" i="9"/>
  <c r="AP252" i="9"/>
  <c r="AV252" i="9" s="1"/>
  <c r="BE252" i="9"/>
  <c r="AP270" i="9"/>
  <c r="AS270" i="9" s="1"/>
  <c r="BE270" i="9"/>
  <c r="AP204" i="9"/>
  <c r="BE204" i="9"/>
  <c r="AP183" i="9"/>
  <c r="BE183" i="9"/>
  <c r="AP229" i="9"/>
  <c r="BE229" i="9"/>
  <c r="AP162" i="9"/>
  <c r="AP142" i="9"/>
  <c r="BE142" i="9"/>
  <c r="BE117" i="9"/>
  <c r="AP117" i="9"/>
  <c r="AP126" i="9"/>
  <c r="AS126" i="9" s="1"/>
  <c r="BE126" i="9"/>
  <c r="AP86" i="9"/>
  <c r="BE86" i="9"/>
  <c r="BE115" i="9"/>
  <c r="AP115" i="9"/>
  <c r="AP39" i="9"/>
  <c r="BE39" i="9"/>
  <c r="BE53" i="9"/>
  <c r="AP53" i="9"/>
  <c r="BE37" i="9"/>
  <c r="AP37" i="9"/>
  <c r="AD78" i="9"/>
  <c r="AG78" i="9"/>
  <c r="AE266" i="9"/>
  <c r="AF266" i="9" s="1"/>
  <c r="AK266" i="9" s="1"/>
  <c r="AH266" i="9"/>
  <c r="AI266" i="9" s="1"/>
  <c r="AJ266" i="9" s="1"/>
  <c r="AE310" i="9"/>
  <c r="AF310" i="9" s="1"/>
  <c r="AK310" i="9" s="1"/>
  <c r="AH310" i="9"/>
  <c r="U215" i="9"/>
  <c r="V215" i="9" s="1"/>
  <c r="AD301" i="9"/>
  <c r="AG301" i="9"/>
  <c r="AG36" i="9"/>
  <c r="AD36" i="9"/>
  <c r="AQ220" i="9"/>
  <c r="AQ274" i="9"/>
  <c r="U43" i="9"/>
  <c r="V43" i="9" s="1"/>
  <c r="AE199" i="9"/>
  <c r="AF199" i="9" s="1"/>
  <c r="AK199" i="9" s="1"/>
  <c r="AH199" i="9"/>
  <c r="AI199" i="9" s="1"/>
  <c r="AJ199" i="9" s="1"/>
  <c r="AG86" i="9"/>
  <c r="AD86" i="9"/>
  <c r="AH339" i="9"/>
  <c r="AI339" i="9" s="1"/>
  <c r="AJ339" i="9" s="1"/>
  <c r="AE339" i="9"/>
  <c r="AF339" i="9" s="1"/>
  <c r="AK339" i="9" s="1"/>
  <c r="U172" i="9"/>
  <c r="V172" i="9" s="1"/>
  <c r="AG25" i="9"/>
  <c r="AD25" i="9"/>
  <c r="AI150" i="9"/>
  <c r="AJ150" i="9" s="1"/>
  <c r="U265" i="9"/>
  <c r="V265" i="9" s="1"/>
  <c r="AQ61" i="9"/>
  <c r="AD210" i="9"/>
  <c r="AF210" i="9" s="1"/>
  <c r="AK210" i="9" s="1"/>
  <c r="AG210" i="9"/>
  <c r="AI210" i="9" s="1"/>
  <c r="AJ210" i="9" s="1"/>
  <c r="AE289" i="9"/>
  <c r="AF289" i="9" s="1"/>
  <c r="AK289" i="9" s="1"/>
  <c r="AH289" i="9"/>
  <c r="AI289" i="9" s="1"/>
  <c r="AJ289" i="9" s="1"/>
  <c r="AD56" i="9"/>
  <c r="AG56" i="9"/>
  <c r="R165" i="9"/>
  <c r="W165" i="9" s="1"/>
  <c r="W8" i="9"/>
  <c r="D12" i="4"/>
  <c r="Y41" i="4" s="1"/>
  <c r="AA41" i="4" s="1"/>
  <c r="AG142" i="9"/>
  <c r="AD142" i="9"/>
  <c r="AD239" i="9"/>
  <c r="AG239" i="9"/>
  <c r="AH351" i="9"/>
  <c r="AE351" i="9"/>
  <c r="AH32" i="9"/>
  <c r="AI32" i="9" s="1"/>
  <c r="AJ32" i="9" s="1"/>
  <c r="AQ88" i="9"/>
  <c r="R239" i="9"/>
  <c r="W239" i="9" s="1"/>
  <c r="AE201" i="9"/>
  <c r="AF201" i="9" s="1"/>
  <c r="AK201" i="9" s="1"/>
  <c r="AH201" i="9"/>
  <c r="AI201" i="9" s="1"/>
  <c r="AJ201" i="9" s="1"/>
  <c r="AD125" i="9"/>
  <c r="AG125" i="9"/>
  <c r="AQ204" i="9"/>
  <c r="AE355" i="9"/>
  <c r="AF355" i="9" s="1"/>
  <c r="AK355" i="9" s="1"/>
  <c r="AH355" i="9"/>
  <c r="AI355" i="9" s="1"/>
  <c r="AJ355" i="9" s="1"/>
  <c r="AQ69" i="9"/>
  <c r="AD340" i="9"/>
  <c r="AG340" i="9"/>
  <c r="U186" i="9"/>
  <c r="V186" i="9" s="1"/>
  <c r="AD15" i="9"/>
  <c r="AG15" i="9"/>
  <c r="AG193" i="9"/>
  <c r="AD193" i="9"/>
  <c r="AH353" i="9"/>
  <c r="AE353" i="9"/>
  <c r="AF353" i="9" s="1"/>
  <c r="AK353" i="9" s="1"/>
  <c r="AQ74" i="9"/>
  <c r="R13" i="9"/>
  <c r="W13" i="9" s="1"/>
  <c r="AD323" i="9"/>
  <c r="AG323" i="9"/>
  <c r="U243" i="9"/>
  <c r="V243" i="9" s="1"/>
  <c r="AH251" i="9"/>
  <c r="AI251" i="9" s="1"/>
  <c r="AJ251" i="9" s="1"/>
  <c r="AH197" i="9"/>
  <c r="AE197" i="9"/>
  <c r="AE87" i="9"/>
  <c r="AF87" i="9" s="1"/>
  <c r="AK87" i="9" s="1"/>
  <c r="AH30" i="9"/>
  <c r="AE114" i="9"/>
  <c r="AF114" i="9" s="1"/>
  <c r="AK114" i="9" s="1"/>
  <c r="AE171" i="9"/>
  <c r="AE169" i="9"/>
  <c r="AF169" i="9" s="1"/>
  <c r="AK169" i="9" s="1"/>
  <c r="AE158" i="9"/>
  <c r="AF158" i="9" s="1"/>
  <c r="AK158" i="9" s="1"/>
  <c r="AH281" i="9"/>
  <c r="AI281" i="9" s="1"/>
  <c r="AJ281" i="9" s="1"/>
  <c r="AH9" i="9"/>
  <c r="AI9" i="9" s="1"/>
  <c r="AJ9" i="9" s="1"/>
  <c r="AE237" i="9"/>
  <c r="BE329" i="9"/>
  <c r="AP329" i="9"/>
  <c r="AS212" i="9"/>
  <c r="AV212" i="9"/>
  <c r="BE327" i="9"/>
  <c r="AP327" i="9"/>
  <c r="AS327" i="9" s="1"/>
  <c r="AE238" i="9"/>
  <c r="AF238" i="9" s="1"/>
  <c r="AK238" i="9" s="1"/>
  <c r="AH238" i="9"/>
  <c r="AI238" i="9" s="1"/>
  <c r="AJ238" i="9" s="1"/>
  <c r="AG116" i="9"/>
  <c r="AI116" i="9" s="1"/>
  <c r="AJ116" i="9" s="1"/>
  <c r="AD116" i="9"/>
  <c r="AG246" i="9"/>
  <c r="AD246" i="9"/>
  <c r="AF246" i="9" s="1"/>
  <c r="AK246" i="9" s="1"/>
  <c r="AE320" i="9"/>
  <c r="AF320" i="9" s="1"/>
  <c r="AK320" i="9" s="1"/>
  <c r="AH320" i="9"/>
  <c r="AD322" i="9"/>
  <c r="AG322" i="9"/>
  <c r="AH115" i="9"/>
  <c r="AE23" i="9"/>
  <c r="AF23" i="9" s="1"/>
  <c r="AK23" i="9" s="1"/>
  <c r="AH23" i="9"/>
  <c r="AI23" i="9" s="1"/>
  <c r="AJ23" i="9" s="1"/>
  <c r="AD20" i="9"/>
  <c r="AF20" i="9" s="1"/>
  <c r="AK20" i="9" s="1"/>
  <c r="AG20" i="9"/>
  <c r="AS250" i="9"/>
  <c r="AV250" i="9"/>
  <c r="AS295" i="9"/>
  <c r="AV295" i="9"/>
  <c r="R146" i="9"/>
  <c r="W146" i="9" s="1"/>
  <c r="AG8" i="9"/>
  <c r="AD8" i="9"/>
  <c r="AG188" i="9"/>
  <c r="AD188" i="9"/>
  <c r="AS276" i="9"/>
  <c r="AV276" i="9"/>
  <c r="AG19" i="9"/>
  <c r="AI19" i="9" s="1"/>
  <c r="AJ19" i="9" s="1"/>
  <c r="AD19" i="9"/>
  <c r="AD178" i="9"/>
  <c r="AG178" i="9"/>
  <c r="AI178" i="9" s="1"/>
  <c r="AJ178" i="9" s="1"/>
  <c r="AV265" i="9"/>
  <c r="AS265" i="9"/>
  <c r="AE352" i="9"/>
  <c r="AH352" i="9"/>
  <c r="AD110" i="9"/>
  <c r="AF110" i="9" s="1"/>
  <c r="AK110" i="9" s="1"/>
  <c r="AG110" i="9"/>
  <c r="AI110" i="9" s="1"/>
  <c r="AJ110" i="9" s="1"/>
  <c r="AS283" i="9"/>
  <c r="AV283" i="9"/>
  <c r="AG317" i="9"/>
  <c r="AD317" i="9"/>
  <c r="AI113" i="9"/>
  <c r="AJ113" i="9" s="1"/>
  <c r="AP361" i="9"/>
  <c r="BE361" i="9"/>
  <c r="BE347" i="9"/>
  <c r="AP347" i="9"/>
  <c r="BE354" i="9"/>
  <c r="AP354" i="9"/>
  <c r="AP310" i="9"/>
  <c r="BE310" i="9"/>
  <c r="BE287" i="9"/>
  <c r="AP287" i="9"/>
  <c r="AP234" i="9"/>
  <c r="BE234" i="9"/>
  <c r="AP290" i="9"/>
  <c r="BE290" i="9"/>
  <c r="BE251" i="9"/>
  <c r="AP251" i="9"/>
  <c r="AP203" i="9"/>
  <c r="BE203" i="9"/>
  <c r="AP140" i="9"/>
  <c r="AV140" i="9" s="1"/>
  <c r="BE140" i="9"/>
  <c r="AP260" i="9"/>
  <c r="BE260" i="9"/>
  <c r="AP174" i="9"/>
  <c r="AV174" i="9" s="1"/>
  <c r="BE174" i="9"/>
  <c r="AP228" i="9"/>
  <c r="BE228" i="9"/>
  <c r="BE225" i="9"/>
  <c r="AP225" i="9"/>
  <c r="BE136" i="9"/>
  <c r="AP136" i="9"/>
  <c r="BE135" i="9"/>
  <c r="AP135" i="9"/>
  <c r="AP116" i="9"/>
  <c r="AS116" i="9" s="1"/>
  <c r="AP113" i="9"/>
  <c r="AV113" i="9" s="1"/>
  <c r="BE113" i="9"/>
  <c r="AP34" i="9"/>
  <c r="AS34" i="9" s="1"/>
  <c r="BE34" i="9"/>
  <c r="AP111" i="9"/>
  <c r="BE111" i="9"/>
  <c r="BE64" i="9"/>
  <c r="AP64" i="9"/>
  <c r="BE46" i="9"/>
  <c r="AP46" i="9"/>
  <c r="BE33" i="9"/>
  <c r="AP33" i="9"/>
  <c r="AQ78" i="9"/>
  <c r="AD266" i="9"/>
  <c r="AG266" i="9"/>
  <c r="AD310" i="9"/>
  <c r="AG310" i="9"/>
  <c r="AH89" i="9"/>
  <c r="AI89" i="9" s="1"/>
  <c r="AJ89" i="9" s="1"/>
  <c r="AE89" i="9"/>
  <c r="AF89" i="9" s="1"/>
  <c r="AK89" i="9" s="1"/>
  <c r="AG141" i="9"/>
  <c r="AI141" i="9" s="1"/>
  <c r="AJ141" i="9" s="1"/>
  <c r="AD141" i="9"/>
  <c r="AD220" i="9"/>
  <c r="AG220" i="9"/>
  <c r="AE332" i="9"/>
  <c r="AH332" i="9"/>
  <c r="AE100" i="9"/>
  <c r="AH100" i="9"/>
  <c r="AQ86" i="9"/>
  <c r="AD269" i="9"/>
  <c r="AG269" i="9"/>
  <c r="AG339" i="9"/>
  <c r="AD339" i="9"/>
  <c r="R172" i="9"/>
  <c r="W172" i="9" s="1"/>
  <c r="U202" i="9"/>
  <c r="V202" i="9" s="1"/>
  <c r="AG46" i="9"/>
  <c r="AD46" i="9"/>
  <c r="AG222" i="9"/>
  <c r="AD222" i="9"/>
  <c r="AD267" i="9"/>
  <c r="AG267" i="9"/>
  <c r="AD366" i="9"/>
  <c r="AG366" i="9"/>
  <c r="R33" i="9"/>
  <c r="W33" i="9" s="1"/>
  <c r="U21" i="9"/>
  <c r="V21" i="9" s="1"/>
  <c r="AD61" i="9"/>
  <c r="AG61" i="9"/>
  <c r="AQ216" i="9"/>
  <c r="AQ289" i="9"/>
  <c r="AH117" i="9"/>
  <c r="AI117" i="9" s="1"/>
  <c r="AJ117" i="9" s="1"/>
  <c r="U227" i="9"/>
  <c r="V227" i="9" s="1"/>
  <c r="R130" i="9"/>
  <c r="W130" i="9" s="1"/>
  <c r="AE131" i="9"/>
  <c r="AF131" i="9" s="1"/>
  <c r="AK131" i="9" s="1"/>
  <c r="AD211" i="9"/>
  <c r="AG211" i="9"/>
  <c r="AQ56" i="9"/>
  <c r="U44" i="9"/>
  <c r="V44" i="9" s="1"/>
  <c r="AQ142" i="9"/>
  <c r="AG184" i="9"/>
  <c r="AI184" i="9" s="1"/>
  <c r="AJ184" i="9" s="1"/>
  <c r="AD184" i="9"/>
  <c r="AF184" i="9" s="1"/>
  <c r="AK184" i="9" s="1"/>
  <c r="AD351" i="9"/>
  <c r="AG351" i="9"/>
  <c r="U150" i="9"/>
  <c r="V150" i="9" s="1"/>
  <c r="AQ171" i="9"/>
  <c r="AQ28" i="9"/>
  <c r="AH240" i="9"/>
  <c r="AE240" i="9"/>
  <c r="AD355" i="9"/>
  <c r="AG355" i="9"/>
  <c r="AD69" i="9"/>
  <c r="AG69" i="9"/>
  <c r="R186" i="9"/>
  <c r="W186" i="9" s="1"/>
  <c r="R119" i="9"/>
  <c r="W119" i="9" s="1"/>
  <c r="AG80" i="9"/>
  <c r="AD80" i="9"/>
  <c r="AF80" i="9" s="1"/>
  <c r="AK80" i="9" s="1"/>
  <c r="AG155" i="9"/>
  <c r="AD155" i="9"/>
  <c r="AE304" i="9"/>
  <c r="AF304" i="9" s="1"/>
  <c r="AK304" i="9" s="1"/>
  <c r="AH304" i="9"/>
  <c r="AQ353" i="9"/>
  <c r="AE141" i="9"/>
  <c r="R229" i="9"/>
  <c r="W229" i="9" s="1"/>
  <c r="AG84" i="9"/>
  <c r="AD84" i="9"/>
  <c r="AD209" i="9"/>
  <c r="AG209" i="9"/>
  <c r="AG261" i="9"/>
  <c r="AD261" i="9"/>
  <c r="AE369" i="9"/>
  <c r="AH369" i="9"/>
  <c r="AI369" i="9" s="1"/>
  <c r="AJ369" i="9" s="1"/>
  <c r="R243" i="9"/>
  <c r="W243" i="9" s="1"/>
  <c r="AQ197" i="9"/>
  <c r="AE264" i="9"/>
  <c r="AF264" i="9" s="1"/>
  <c r="AK264" i="9" s="1"/>
  <c r="AE30" i="9"/>
  <c r="AF30" i="9" s="1"/>
  <c r="AK30" i="9" s="1"/>
  <c r="AH114" i="9"/>
  <c r="AI114" i="9" s="1"/>
  <c r="AJ114" i="9" s="1"/>
  <c r="AH169" i="9"/>
  <c r="AI169" i="9" s="1"/>
  <c r="AJ169" i="9" s="1"/>
  <c r="AH158" i="9"/>
  <c r="AI158" i="9" s="1"/>
  <c r="AJ158" i="9" s="1"/>
  <c r="AE281" i="9"/>
  <c r="AF281" i="9" s="1"/>
  <c r="AK281" i="9" s="1"/>
  <c r="AE9" i="9"/>
  <c r="AF9" i="9" s="1"/>
  <c r="AK9" i="9" s="1"/>
  <c r="AH237" i="9"/>
  <c r="BE284" i="9"/>
  <c r="AP284" i="9"/>
  <c r="AD316" i="9"/>
  <c r="AG316" i="9"/>
  <c r="AP172" i="9"/>
  <c r="AV172" i="9" s="1"/>
  <c r="BE172" i="9"/>
  <c r="AD212" i="9"/>
  <c r="AF212" i="9" s="1"/>
  <c r="AK212" i="9" s="1"/>
  <c r="AG212" i="9"/>
  <c r="AI212" i="9" s="1"/>
  <c r="AJ212" i="9" s="1"/>
  <c r="AF175" i="9"/>
  <c r="AK175" i="9" s="1"/>
  <c r="AS115" i="9"/>
  <c r="AS322" i="9"/>
  <c r="AV322" i="9"/>
  <c r="AG313" i="9"/>
  <c r="AD313" i="9"/>
  <c r="AG134" i="9"/>
  <c r="AD134" i="9"/>
  <c r="AH125" i="9"/>
  <c r="AI125" i="9" s="1"/>
  <c r="AJ125" i="9" s="1"/>
  <c r="AE125" i="9"/>
  <c r="AF125" i="9" s="1"/>
  <c r="AK125" i="9" s="1"/>
  <c r="AV20" i="9"/>
  <c r="AS20" i="9"/>
  <c r="AV208" i="9"/>
  <c r="AS208" i="9"/>
  <c r="AD295" i="9"/>
  <c r="AG295" i="9"/>
  <c r="AE271" i="9"/>
  <c r="AF271" i="9" s="1"/>
  <c r="AK271" i="9" s="1"/>
  <c r="AH271" i="9"/>
  <c r="U136" i="9"/>
  <c r="V136" i="9" s="1"/>
  <c r="U146" i="9"/>
  <c r="V146" i="9" s="1"/>
  <c r="AS8" i="9"/>
  <c r="AV8" i="9"/>
  <c r="AD196" i="9"/>
  <c r="AG196" i="9"/>
  <c r="AI196" i="9" s="1"/>
  <c r="AJ196" i="9" s="1"/>
  <c r="AE290" i="9"/>
  <c r="AH290" i="9"/>
  <c r="R128" i="9"/>
  <c r="W128" i="9" s="1"/>
  <c r="R134" i="9"/>
  <c r="W134" i="9" s="1"/>
  <c r="AS19" i="9"/>
  <c r="AV19" i="9"/>
  <c r="AV178" i="9"/>
  <c r="AD265" i="9"/>
  <c r="AG265" i="9"/>
  <c r="AQ352" i="9"/>
  <c r="AF111" i="9"/>
  <c r="AK111" i="9" s="1"/>
  <c r="AE155" i="9"/>
  <c r="AH155" i="9"/>
  <c r="AI155" i="9" s="1"/>
  <c r="AJ155" i="9" s="1"/>
  <c r="AS111" i="9"/>
  <c r="AV111" i="9"/>
  <c r="AV227" i="9"/>
  <c r="AS227" i="9"/>
  <c r="AS317" i="9"/>
  <c r="AV317" i="9"/>
  <c r="AF113" i="9"/>
  <c r="AK113" i="9" s="1"/>
  <c r="AG284" i="9"/>
  <c r="AD284" i="9"/>
  <c r="R208" i="9"/>
  <c r="W208" i="9" s="1"/>
  <c r="AE40" i="9"/>
  <c r="AF40" i="9" s="1"/>
  <c r="AK40" i="9" s="1"/>
  <c r="AH40" i="9"/>
  <c r="AI40" i="9" s="1"/>
  <c r="AJ40" i="9" s="1"/>
  <c r="BE372" i="9"/>
  <c r="AP372" i="9"/>
  <c r="AP345" i="9"/>
  <c r="AS345" i="9" s="1"/>
  <c r="BE345" i="9"/>
  <c r="BE350" i="9"/>
  <c r="AP350" i="9"/>
  <c r="BE333" i="9"/>
  <c r="AP333" i="9"/>
  <c r="AS333" i="9" s="1"/>
  <c r="BE300" i="9"/>
  <c r="AP300" i="9"/>
  <c r="BE279" i="9"/>
  <c r="AP279" i="9"/>
  <c r="AP244" i="9"/>
  <c r="BE222" i="9"/>
  <c r="AP222" i="9"/>
  <c r="AS222" i="9" s="1"/>
  <c r="AP180" i="9"/>
  <c r="AV180" i="9" s="1"/>
  <c r="BE180" i="9"/>
  <c r="AP138" i="9"/>
  <c r="BE138" i="9"/>
  <c r="AP235" i="9"/>
  <c r="BE235" i="9"/>
  <c r="BE269" i="9"/>
  <c r="AP269" i="9"/>
  <c r="BE210" i="9"/>
  <c r="AP210" i="9"/>
  <c r="BE221" i="9"/>
  <c r="AP221" i="9"/>
  <c r="AS221" i="9" s="1"/>
  <c r="AP110" i="9"/>
  <c r="BE110" i="9"/>
  <c r="BE121" i="9"/>
  <c r="AP121" i="9"/>
  <c r="AP132" i="9"/>
  <c r="AS132" i="9" s="1"/>
  <c r="BE132" i="9"/>
  <c r="AP92" i="9"/>
  <c r="AS92" i="9" s="1"/>
  <c r="BE92" i="9"/>
  <c r="BE52" i="9"/>
  <c r="AP52" i="9"/>
  <c r="AS52" i="9" s="1"/>
  <c r="BE107" i="9"/>
  <c r="AP107" i="9"/>
  <c r="AP83" i="9"/>
  <c r="AV83" i="9" s="1"/>
  <c r="BE83" i="9"/>
  <c r="AP40" i="9"/>
  <c r="AP22" i="9"/>
  <c r="BE22" i="9"/>
  <c r="AQ266" i="9"/>
  <c r="AQ310" i="9"/>
  <c r="AE25" i="9"/>
  <c r="AF25" i="9" s="1"/>
  <c r="AK25" i="9" s="1"/>
  <c r="AH25" i="9"/>
  <c r="AI25" i="9" s="1"/>
  <c r="AJ25" i="9" s="1"/>
  <c r="U194" i="9"/>
  <c r="V194" i="9" s="1"/>
  <c r="U180" i="9"/>
  <c r="V180" i="9" s="1"/>
  <c r="AE26" i="9"/>
  <c r="AF26" i="9" s="1"/>
  <c r="AK26" i="9" s="1"/>
  <c r="AH26" i="9"/>
  <c r="AI26" i="9" s="1"/>
  <c r="AJ26" i="9" s="1"/>
  <c r="AQ141" i="9"/>
  <c r="AH151" i="9"/>
  <c r="AE151" i="9"/>
  <c r="AQ332" i="9"/>
  <c r="AH65" i="9"/>
  <c r="AI65" i="9" s="1"/>
  <c r="AJ65" i="9" s="1"/>
  <c r="U62" i="9"/>
  <c r="V62" i="9" s="1"/>
  <c r="U89" i="9"/>
  <c r="V89" i="9" s="1"/>
  <c r="R26" i="9"/>
  <c r="W26" i="9" s="1"/>
  <c r="AG82" i="9"/>
  <c r="AD82" i="9"/>
  <c r="AQ175" i="9"/>
  <c r="AQ339" i="9"/>
  <c r="R202" i="9"/>
  <c r="W202" i="9" s="1"/>
  <c r="R129" i="9"/>
  <c r="W129" i="9" s="1"/>
  <c r="AQ47" i="9"/>
  <c r="AD207" i="9"/>
  <c r="AF207" i="9" s="1"/>
  <c r="AK207" i="9" s="1"/>
  <c r="AG207" i="9"/>
  <c r="AI207" i="9" s="1"/>
  <c r="AJ207" i="9" s="1"/>
  <c r="U33" i="9"/>
  <c r="V33" i="9" s="1"/>
  <c r="R21" i="9"/>
  <c r="W21" i="9" s="1"/>
  <c r="U16" i="9"/>
  <c r="V16" i="9" s="1"/>
  <c r="AQ107" i="9"/>
  <c r="AG216" i="9"/>
  <c r="AD216" i="9"/>
  <c r="AD289" i="9"/>
  <c r="AG289" i="9"/>
  <c r="AE117" i="9"/>
  <c r="R138" i="9"/>
  <c r="W138" i="9" s="1"/>
  <c r="AH131" i="9"/>
  <c r="AI131" i="9" s="1"/>
  <c r="AJ131" i="9" s="1"/>
  <c r="AQ211" i="9"/>
  <c r="AQ137" i="9"/>
  <c r="R44" i="9"/>
  <c r="W44" i="9" s="1"/>
  <c r="AD38" i="9"/>
  <c r="AG38" i="9"/>
  <c r="AG206" i="9"/>
  <c r="AD206" i="9"/>
  <c r="AQ184" i="9"/>
  <c r="R150" i="9"/>
  <c r="W150" i="9" s="1"/>
  <c r="AD171" i="9"/>
  <c r="AG171" i="9"/>
  <c r="AI171" i="9" s="1"/>
  <c r="AJ171" i="9" s="1"/>
  <c r="AG28" i="9"/>
  <c r="AI28" i="9" s="1"/>
  <c r="AJ28" i="9" s="1"/>
  <c r="AD28" i="9"/>
  <c r="AD106" i="9"/>
  <c r="AG106" i="9"/>
  <c r="AQ240" i="9"/>
  <c r="AQ168" i="9"/>
  <c r="U176" i="9"/>
  <c r="V176" i="9" s="1"/>
  <c r="U119" i="9"/>
  <c r="V119" i="9" s="1"/>
  <c r="AQ80" i="9"/>
  <c r="AQ155" i="9"/>
  <c r="AQ304" i="9"/>
  <c r="AG353" i="9"/>
  <c r="AD353" i="9"/>
  <c r="AD255" i="9"/>
  <c r="AF255" i="9" s="1"/>
  <c r="AK255" i="9" s="1"/>
  <c r="AG255" i="9"/>
  <c r="AI255" i="9" s="1"/>
  <c r="AJ255" i="9" s="1"/>
  <c r="R153" i="9"/>
  <c r="W153" i="9" s="1"/>
  <c r="U229" i="9"/>
  <c r="V229" i="9" s="1"/>
  <c r="AQ84" i="9"/>
  <c r="AE286" i="9"/>
  <c r="AH286" i="9"/>
  <c r="AQ369" i="9"/>
  <c r="AH38" i="9"/>
  <c r="AI38" i="9" s="1"/>
  <c r="AJ38" i="9" s="1"/>
  <c r="AD197" i="9"/>
  <c r="AG197" i="9"/>
  <c r="AH264" i="9"/>
  <c r="AI264" i="9" s="1"/>
  <c r="AJ264" i="9" s="1"/>
  <c r="AE133" i="9"/>
  <c r="AF133" i="9" s="1"/>
  <c r="AK133" i="9" s="1"/>
  <c r="AE94" i="9"/>
  <c r="AF94" i="9" s="1"/>
  <c r="AK94" i="9" s="1"/>
  <c r="AE224" i="9"/>
  <c r="AH83" i="9"/>
  <c r="AI83" i="9" s="1"/>
  <c r="AJ83" i="9" s="1"/>
  <c r="BE326" i="9"/>
  <c r="AP326" i="9"/>
  <c r="AI187" i="9"/>
  <c r="AJ187" i="9" s="1"/>
  <c r="AP286" i="9"/>
  <c r="BE286" i="9"/>
  <c r="AI58" i="9"/>
  <c r="AJ58" i="9" s="1"/>
  <c r="AV277" i="9"/>
  <c r="AS277" i="9"/>
  <c r="AE14" i="9"/>
  <c r="AH14" i="9"/>
  <c r="AS134" i="9"/>
  <c r="AV134" i="9"/>
  <c r="AE136" i="9"/>
  <c r="AF136" i="9" s="1"/>
  <c r="AK136" i="9" s="1"/>
  <c r="AH136" i="9"/>
  <c r="AI136" i="9" s="1"/>
  <c r="AJ136" i="9" s="1"/>
  <c r="AV54" i="9"/>
  <c r="AS54" i="9"/>
  <c r="AD208" i="9"/>
  <c r="AF208" i="9" s="1"/>
  <c r="AK208" i="9" s="1"/>
  <c r="AG208" i="9"/>
  <c r="AE331" i="9"/>
  <c r="AH331" i="9"/>
  <c r="U140" i="9"/>
  <c r="V140" i="9" s="1"/>
  <c r="R136" i="9"/>
  <c r="W136" i="9" s="1"/>
  <c r="AH81" i="9"/>
  <c r="AI81" i="9" s="1"/>
  <c r="AJ81" i="9" s="1"/>
  <c r="AE81" i="9"/>
  <c r="AF81" i="9" s="1"/>
  <c r="AK81" i="9" s="1"/>
  <c r="AS124" i="9"/>
  <c r="AV124" i="9"/>
  <c r="AV196" i="9"/>
  <c r="AS196" i="9"/>
  <c r="AS290" i="9"/>
  <c r="AV290" i="9"/>
  <c r="U128" i="9"/>
  <c r="V128" i="9" s="1"/>
  <c r="AH191" i="9"/>
  <c r="AI191" i="9" s="1"/>
  <c r="AJ191" i="9" s="1"/>
  <c r="AE191" i="9"/>
  <c r="AF191" i="9" s="1"/>
  <c r="AK191" i="9" s="1"/>
  <c r="AE31" i="9"/>
  <c r="AH31" i="9"/>
  <c r="AD27" i="9"/>
  <c r="AG27" i="9"/>
  <c r="AD161" i="9"/>
  <c r="AF161" i="9" s="1"/>
  <c r="AK161" i="9" s="1"/>
  <c r="AG161" i="9"/>
  <c r="AI161" i="9" s="1"/>
  <c r="AJ161" i="9" s="1"/>
  <c r="AS200" i="9"/>
  <c r="AV200" i="9"/>
  <c r="AD352" i="9"/>
  <c r="AG352" i="9"/>
  <c r="AD243" i="9"/>
  <c r="AG243" i="9"/>
  <c r="AI243" i="9" s="1"/>
  <c r="AJ243" i="9" s="1"/>
  <c r="AE47" i="9"/>
  <c r="AH47" i="9"/>
  <c r="R51" i="9"/>
  <c r="W51" i="9" s="1"/>
  <c r="AD21" i="9"/>
  <c r="AF21" i="9" s="1"/>
  <c r="AK21" i="9" s="1"/>
  <c r="AG21" i="9"/>
  <c r="AD111" i="9"/>
  <c r="AG111" i="9"/>
  <c r="AI111" i="9" s="1"/>
  <c r="AJ111" i="9" s="1"/>
  <c r="AD227" i="9"/>
  <c r="AG227" i="9"/>
  <c r="AE326" i="9"/>
  <c r="AH326" i="9"/>
  <c r="AE284" i="9"/>
  <c r="AH284" i="9"/>
  <c r="AP368" i="9"/>
  <c r="BE368" i="9"/>
  <c r="AP324" i="9"/>
  <c r="AS324" i="9" s="1"/>
  <c r="BE324" i="9"/>
  <c r="BE346" i="9"/>
  <c r="AP346" i="9"/>
  <c r="AS346" i="9" s="1"/>
  <c r="BE331" i="9"/>
  <c r="AP331" i="9"/>
  <c r="BE303" i="9"/>
  <c r="AP303" i="9"/>
  <c r="AV303" i="9" s="1"/>
  <c r="BE275" i="9"/>
  <c r="AP275" i="9"/>
  <c r="BE239" i="9"/>
  <c r="AP239" i="9"/>
  <c r="AP255" i="9"/>
  <c r="BE255" i="9"/>
  <c r="AP102" i="9"/>
  <c r="BE102" i="9"/>
  <c r="AP278" i="9"/>
  <c r="BE209" i="9"/>
  <c r="AP209" i="9"/>
  <c r="AP265" i="9"/>
  <c r="BE265" i="9"/>
  <c r="BE109" i="9"/>
  <c r="AP109" i="9"/>
  <c r="BE217" i="9"/>
  <c r="AP217" i="9"/>
  <c r="AP82" i="9"/>
  <c r="BE82" i="9"/>
  <c r="BE77" i="9"/>
  <c r="AP77" i="9"/>
  <c r="AP131" i="9"/>
  <c r="AP125" i="9"/>
  <c r="BE125" i="9"/>
  <c r="AP90" i="9"/>
  <c r="BE90" i="9"/>
  <c r="BE103" i="9"/>
  <c r="AP103" i="9"/>
  <c r="AV103" i="9" s="1"/>
  <c r="AP79" i="9"/>
  <c r="BE79" i="9"/>
  <c r="AP35" i="9"/>
  <c r="AP17" i="9"/>
  <c r="BE17" i="9"/>
  <c r="AD144" i="9"/>
  <c r="AG144" i="9"/>
  <c r="AQ147" i="9"/>
  <c r="AH335" i="9"/>
  <c r="AE335" i="9"/>
  <c r="R194" i="9"/>
  <c r="W194" i="9" s="1"/>
  <c r="AH256" i="9"/>
  <c r="AI256" i="9" s="1"/>
  <c r="AJ256" i="9" s="1"/>
  <c r="AE256" i="9"/>
  <c r="AF256" i="9" s="1"/>
  <c r="AK256" i="9" s="1"/>
  <c r="AD11" i="9"/>
  <c r="AG11" i="9"/>
  <c r="AI11" i="9" s="1"/>
  <c r="AJ11" i="9" s="1"/>
  <c r="AD190" i="9"/>
  <c r="AG190" i="9"/>
  <c r="AG151" i="9"/>
  <c r="AD151" i="9"/>
  <c r="AG332" i="9"/>
  <c r="AD332" i="9"/>
  <c r="AE65" i="9"/>
  <c r="AF65" i="9" s="1"/>
  <c r="AK65" i="9" s="1"/>
  <c r="R89" i="9"/>
  <c r="W89" i="9" s="1"/>
  <c r="U26" i="9"/>
  <c r="V26" i="9" s="1"/>
  <c r="AQ82" i="9"/>
  <c r="AD175" i="9"/>
  <c r="AG175" i="9"/>
  <c r="AE360" i="9"/>
  <c r="AF360" i="9" s="1"/>
  <c r="AK360" i="9" s="1"/>
  <c r="AH360" i="9"/>
  <c r="AI360" i="9" s="1"/>
  <c r="AJ360" i="9" s="1"/>
  <c r="U98" i="9"/>
  <c r="V98" i="9" s="1"/>
  <c r="U279" i="9"/>
  <c r="V279" i="9" s="1"/>
  <c r="AD47" i="9"/>
  <c r="AG47" i="9"/>
  <c r="AE287" i="9"/>
  <c r="AH287" i="9"/>
  <c r="AG14" i="9"/>
  <c r="AD14" i="9"/>
  <c r="R16" i="9"/>
  <c r="W16" i="9" s="1"/>
  <c r="R196" i="9"/>
  <c r="W196" i="9" s="1"/>
  <c r="AD107" i="9"/>
  <c r="AG107" i="9"/>
  <c r="AI107" i="9" s="1"/>
  <c r="AJ107" i="9" s="1"/>
  <c r="AE177" i="9"/>
  <c r="AH177" i="9"/>
  <c r="AH338" i="9"/>
  <c r="AI338" i="9" s="1"/>
  <c r="AJ338" i="9" s="1"/>
  <c r="AE338" i="9"/>
  <c r="AF338" i="9" s="1"/>
  <c r="AK338" i="9" s="1"/>
  <c r="AE172" i="9"/>
  <c r="AF172" i="9" s="1"/>
  <c r="AK172" i="9" s="1"/>
  <c r="AE318" i="9"/>
  <c r="AH318" i="9"/>
  <c r="AD137" i="9"/>
  <c r="AF137" i="9" s="1"/>
  <c r="AK137" i="9" s="1"/>
  <c r="AG137" i="9"/>
  <c r="AE247" i="9"/>
  <c r="AF247" i="9" s="1"/>
  <c r="AK247" i="9" s="1"/>
  <c r="AH247" i="9"/>
  <c r="AI247" i="9" s="1"/>
  <c r="AJ247" i="9" s="1"/>
  <c r="AQ38" i="9"/>
  <c r="AQ206" i="9"/>
  <c r="AD235" i="9"/>
  <c r="AG235" i="9"/>
  <c r="AE328" i="9"/>
  <c r="AH328" i="9"/>
  <c r="AH227" i="9"/>
  <c r="AE142" i="9"/>
  <c r="AF142" i="9" s="1"/>
  <c r="AK142" i="9" s="1"/>
  <c r="AH368" i="9"/>
  <c r="AI368" i="9" s="1"/>
  <c r="AJ368" i="9" s="1"/>
  <c r="AE368" i="9"/>
  <c r="U106" i="9"/>
  <c r="V106" i="9" s="1"/>
  <c r="AD66" i="9"/>
  <c r="AF66" i="9" s="1"/>
  <c r="AK66" i="9" s="1"/>
  <c r="AG66" i="9"/>
  <c r="AI66" i="9" s="1"/>
  <c r="AJ66" i="9" s="1"/>
  <c r="AQ185" i="9"/>
  <c r="AG240" i="9"/>
  <c r="AD240" i="9"/>
  <c r="AE330" i="9"/>
  <c r="AH330" i="9"/>
  <c r="AH144" i="9"/>
  <c r="AI144" i="9" s="1"/>
  <c r="AJ144" i="9" s="1"/>
  <c r="AG168" i="9"/>
  <c r="AD168" i="9"/>
  <c r="R176" i="9"/>
  <c r="W176" i="9" s="1"/>
  <c r="R10" i="9"/>
  <c r="W10" i="9" s="1"/>
  <c r="AD100" i="9"/>
  <c r="AG100" i="9"/>
  <c r="AH192" i="9"/>
  <c r="AE192" i="9"/>
  <c r="AD304" i="9"/>
  <c r="AG304" i="9"/>
  <c r="U112" i="9"/>
  <c r="V112" i="9" s="1"/>
  <c r="R137" i="9"/>
  <c r="W137" i="9" s="1"/>
  <c r="U153" i="9"/>
  <c r="V153" i="9" s="1"/>
  <c r="AD104" i="9"/>
  <c r="AG104" i="9"/>
  <c r="AG163" i="9"/>
  <c r="AD163" i="9"/>
  <c r="AQ286" i="9"/>
  <c r="AD369" i="9"/>
  <c r="AG369" i="9"/>
  <c r="AE38" i="9"/>
  <c r="AF38" i="9" s="1"/>
  <c r="AK38" i="9" s="1"/>
  <c r="AH372" i="9"/>
  <c r="AI372" i="9" s="1"/>
  <c r="AJ372" i="9" s="1"/>
  <c r="AE372" i="9"/>
  <c r="U125" i="9"/>
  <c r="V125" i="9" s="1"/>
  <c r="AH133" i="9"/>
  <c r="AI133" i="9" s="1"/>
  <c r="AJ133" i="9" s="1"/>
  <c r="AH94" i="9"/>
  <c r="AI94" i="9" s="1"/>
  <c r="AJ94" i="9" s="1"/>
  <c r="AE243" i="9"/>
  <c r="AF243" i="9" s="1"/>
  <c r="AK243" i="9" s="1"/>
  <c r="AH208" i="9"/>
  <c r="AI208" i="9" s="1"/>
  <c r="AJ208" i="9" s="1"/>
  <c r="AH224" i="9"/>
  <c r="AH21" i="9"/>
  <c r="AI21" i="9" s="1"/>
  <c r="AJ21" i="9" s="1"/>
  <c r="AE83" i="9"/>
  <c r="AF83" i="9" s="1"/>
  <c r="AK83" i="9" s="1"/>
  <c r="AE11" i="9"/>
  <c r="AF11" i="9" s="1"/>
  <c r="AK11" i="9" s="1"/>
  <c r="AD119" i="9"/>
  <c r="AF119" i="9" s="1"/>
  <c r="AK119" i="9" s="1"/>
  <c r="AG119" i="9"/>
  <c r="AP25" i="9"/>
  <c r="AF58" i="9"/>
  <c r="AK58" i="9" s="1"/>
  <c r="AS280" i="9"/>
  <c r="AV280" i="9"/>
  <c r="AS121" i="9"/>
  <c r="AV275" i="9"/>
  <c r="AH146" i="9"/>
  <c r="AI146" i="9" s="1"/>
  <c r="AJ146" i="9" s="1"/>
  <c r="AE146" i="9"/>
  <c r="AF146" i="9" s="1"/>
  <c r="AK146" i="9" s="1"/>
  <c r="AG63" i="9"/>
  <c r="AD63" i="9"/>
  <c r="AG320" i="9"/>
  <c r="AD320" i="9"/>
  <c r="AQ63" i="9"/>
  <c r="AS320" i="9"/>
  <c r="AV320" i="9"/>
  <c r="AV109" i="9"/>
  <c r="AS109" i="9"/>
  <c r="AH190" i="9"/>
  <c r="AE190" i="9"/>
  <c r="AD54" i="9"/>
  <c r="AG54" i="9"/>
  <c r="AI54" i="9" s="1"/>
  <c r="AJ54" i="9" s="1"/>
  <c r="AD290" i="9"/>
  <c r="AG290" i="9"/>
  <c r="AE104" i="9"/>
  <c r="AF104" i="9" s="1"/>
  <c r="AK104" i="9" s="1"/>
  <c r="AH104" i="9"/>
  <c r="AE354" i="9"/>
  <c r="AF354" i="9" s="1"/>
  <c r="AK354" i="9" s="1"/>
  <c r="AH354" i="9"/>
  <c r="AI354" i="9" s="1"/>
  <c r="AJ354" i="9" s="1"/>
  <c r="R70" i="9"/>
  <c r="W70" i="9" s="1"/>
  <c r="U114" i="9"/>
  <c r="V114" i="9" s="1"/>
  <c r="U51" i="9"/>
  <c r="V51" i="9" s="1"/>
  <c r="AG182" i="9"/>
  <c r="AD182" i="9"/>
  <c r="AF182" i="9" s="1"/>
  <c r="AK182" i="9" s="1"/>
  <c r="AD326" i="9"/>
  <c r="AG326" i="9"/>
  <c r="R101" i="9"/>
  <c r="W101" i="9" s="1"/>
  <c r="AP351" i="9"/>
  <c r="BE342" i="9"/>
  <c r="AP342" i="9"/>
  <c r="AP344" i="9"/>
  <c r="BE344" i="9"/>
  <c r="BE313" i="9"/>
  <c r="AP313" i="9"/>
  <c r="AV313" i="9" s="1"/>
  <c r="AP292" i="9"/>
  <c r="AV292" i="9" s="1"/>
  <c r="AP224" i="9"/>
  <c r="AV224" i="9" s="1"/>
  <c r="BE224" i="9"/>
  <c r="AP238" i="9"/>
  <c r="AS238" i="9" s="1"/>
  <c r="BE238" i="9"/>
  <c r="BE87" i="9"/>
  <c r="AP87" i="9"/>
  <c r="AP276" i="9"/>
  <c r="BE276" i="9"/>
  <c r="AP144" i="9"/>
  <c r="AP261" i="9"/>
  <c r="BE261" i="9"/>
  <c r="BE190" i="9"/>
  <c r="AP190" i="9"/>
  <c r="BE207" i="9"/>
  <c r="AP207" i="9"/>
  <c r="AS207" i="9" s="1"/>
  <c r="AP150" i="9"/>
  <c r="BE150" i="9"/>
  <c r="BE166" i="9"/>
  <c r="AP166" i="9"/>
  <c r="AP128" i="9"/>
  <c r="AS128" i="9" s="1"/>
  <c r="BE128" i="9"/>
  <c r="AP112" i="9"/>
  <c r="BE112" i="9"/>
  <c r="BE72" i="9"/>
  <c r="AP72" i="9"/>
  <c r="BE99" i="9"/>
  <c r="AP99" i="9"/>
  <c r="BE75" i="9"/>
  <c r="AP75" i="9"/>
  <c r="BE16" i="9"/>
  <c r="AP16" i="9"/>
  <c r="AS16" i="9" s="1"/>
  <c r="BE29" i="9"/>
  <c r="AP29" i="9"/>
  <c r="AQ123" i="9"/>
  <c r="AD147" i="9"/>
  <c r="AG147" i="9"/>
  <c r="AI147" i="9" s="1"/>
  <c r="AJ147" i="9" s="1"/>
  <c r="AQ335" i="9"/>
  <c r="AE60" i="9"/>
  <c r="AF60" i="9" s="1"/>
  <c r="AK60" i="9" s="1"/>
  <c r="AD256" i="9"/>
  <c r="AG256" i="9"/>
  <c r="U86" i="9"/>
  <c r="V86" i="9" s="1"/>
  <c r="AQ11" i="9"/>
  <c r="AQ190" i="9"/>
  <c r="AQ151" i="9"/>
  <c r="AH337" i="9"/>
  <c r="AI337" i="9" s="1"/>
  <c r="AJ337" i="9" s="1"/>
  <c r="AE337" i="9"/>
  <c r="AF337" i="9" s="1"/>
  <c r="AK337" i="9" s="1"/>
  <c r="AD39" i="9"/>
  <c r="AG39" i="9"/>
  <c r="AQ13" i="9"/>
  <c r="AQ194" i="9"/>
  <c r="AQ251" i="9"/>
  <c r="AG360" i="9"/>
  <c r="AD360" i="9"/>
  <c r="R98" i="9"/>
  <c r="W98" i="9" s="1"/>
  <c r="R279" i="9"/>
  <c r="W279" i="9" s="1"/>
  <c r="AV58" i="9"/>
  <c r="AE205" i="9"/>
  <c r="AF205" i="9" s="1"/>
  <c r="AK205" i="9" s="1"/>
  <c r="AH205" i="9"/>
  <c r="AI205" i="9" s="1"/>
  <c r="AJ205" i="9" s="1"/>
  <c r="AQ287" i="9"/>
  <c r="AQ14" i="9"/>
  <c r="U196" i="9"/>
  <c r="V196" i="9" s="1"/>
  <c r="AQ146" i="9"/>
  <c r="AQ177" i="9"/>
  <c r="AD338" i="9"/>
  <c r="AG338" i="9"/>
  <c r="AH172" i="9"/>
  <c r="AI172" i="9" s="1"/>
  <c r="AJ172" i="9" s="1"/>
  <c r="AQ318" i="9"/>
  <c r="AH228" i="9"/>
  <c r="AI228" i="9" s="1"/>
  <c r="AJ228" i="9" s="1"/>
  <c r="AE228" i="9"/>
  <c r="AF228" i="9" s="1"/>
  <c r="AK228" i="9" s="1"/>
  <c r="AE163" i="9"/>
  <c r="AF163" i="9" s="1"/>
  <c r="AK163" i="9" s="1"/>
  <c r="AH163" i="9"/>
  <c r="AQ59" i="9"/>
  <c r="AD183" i="9"/>
  <c r="AG183" i="9"/>
  <c r="AQ235" i="9"/>
  <c r="AE227" i="9"/>
  <c r="AF227" i="9" s="1"/>
  <c r="AK227" i="9" s="1"/>
  <c r="AH142" i="9"/>
  <c r="AI142" i="9" s="1"/>
  <c r="AJ142" i="9" s="1"/>
  <c r="AH277" i="9"/>
  <c r="AQ368" i="9"/>
  <c r="AQ66" i="9"/>
  <c r="AD185" i="9"/>
  <c r="AG185" i="9"/>
  <c r="AI185" i="9" s="1"/>
  <c r="AJ185" i="9" s="1"/>
  <c r="AE285" i="9"/>
  <c r="AF285" i="9" s="1"/>
  <c r="AK285" i="9" s="1"/>
  <c r="AH285" i="9"/>
  <c r="AI285" i="9" s="1"/>
  <c r="AJ285" i="9" s="1"/>
  <c r="AD330" i="9"/>
  <c r="AG330" i="9"/>
  <c r="AE144" i="9"/>
  <c r="AE348" i="9"/>
  <c r="AH348" i="9"/>
  <c r="AI348" i="9" s="1"/>
  <c r="AJ348" i="9" s="1"/>
  <c r="U10" i="9"/>
  <c r="V10" i="9" s="1"/>
  <c r="AQ100" i="9"/>
  <c r="AH299" i="9"/>
  <c r="AI299" i="9" s="1"/>
  <c r="AJ299" i="9" s="1"/>
  <c r="AE299" i="9"/>
  <c r="AF299" i="9" s="1"/>
  <c r="AK299" i="9" s="1"/>
  <c r="R112" i="9"/>
  <c r="W112" i="9" s="1"/>
  <c r="U137" i="9"/>
  <c r="V137" i="9" s="1"/>
  <c r="AQ104" i="9"/>
  <c r="AQ229" i="9"/>
  <c r="AD286" i="9"/>
  <c r="AG286" i="9"/>
  <c r="AE33" i="9"/>
  <c r="AF33" i="9" s="1"/>
  <c r="AK33" i="9" s="1"/>
  <c r="AE122" i="9"/>
  <c r="AF122" i="9" s="1"/>
  <c r="AK122" i="9" s="1"/>
  <c r="AH61" i="9"/>
  <c r="AI61" i="9" s="1"/>
  <c r="AJ61" i="9" s="1"/>
  <c r="AG372" i="9"/>
  <c r="AD372" i="9"/>
  <c r="R125" i="9"/>
  <c r="W125" i="9" s="1"/>
  <c r="AH16" i="9"/>
  <c r="AI16" i="9" s="1"/>
  <c r="AJ16" i="9" s="1"/>
  <c r="AH165" i="9"/>
  <c r="AI165" i="9" s="1"/>
  <c r="AJ165" i="9" s="1"/>
  <c r="AH152" i="9"/>
  <c r="AI152" i="9" s="1"/>
  <c r="AJ152" i="9" s="1"/>
  <c r="AE231" i="9"/>
  <c r="AF231" i="9" s="1"/>
  <c r="AK231" i="9" s="1"/>
  <c r="AH265" i="9"/>
  <c r="AI265" i="9" s="1"/>
  <c r="AJ265" i="9" s="1"/>
  <c r="AH67" i="9"/>
  <c r="AI67" i="9" s="1"/>
  <c r="AJ67" i="9" s="1"/>
  <c r="AH129" i="9"/>
  <c r="AI129" i="9" s="1"/>
  <c r="AJ129" i="9" s="1"/>
  <c r="AH148" i="9"/>
  <c r="AI148" i="9" s="1"/>
  <c r="AJ148" i="9" s="1"/>
  <c r="AF15" i="9"/>
  <c r="AK15" i="9" s="1"/>
  <c r="AE344" i="9"/>
  <c r="AH344" i="9"/>
  <c r="AI344" i="9" s="1"/>
  <c r="AJ344" i="9" s="1"/>
  <c r="AV57" i="9"/>
  <c r="AS57" i="9"/>
  <c r="AE359" i="9"/>
  <c r="AF359" i="9" s="1"/>
  <c r="AK359" i="9" s="1"/>
  <c r="AH359" i="9"/>
  <c r="AI359" i="9" s="1"/>
  <c r="AJ359" i="9" s="1"/>
  <c r="AP366" i="9"/>
  <c r="BE366" i="9"/>
  <c r="AP263" i="9"/>
  <c r="BE263" i="9"/>
  <c r="AP201" i="9"/>
  <c r="BE201" i="9"/>
  <c r="AV129" i="9"/>
  <c r="AS129" i="9"/>
  <c r="AG12" i="9"/>
  <c r="AD12" i="9"/>
  <c r="AF12" i="9" s="1"/>
  <c r="AK12" i="9" s="1"/>
  <c r="AE86" i="9"/>
  <c r="AF86" i="9" s="1"/>
  <c r="AK86" i="9" s="1"/>
  <c r="AH86" i="9"/>
  <c r="AI86" i="9" s="1"/>
  <c r="AJ86" i="9" s="1"/>
  <c r="AS314" i="9"/>
  <c r="AV314" i="9"/>
  <c r="AI78" i="9"/>
  <c r="AJ78" i="9" s="1"/>
  <c r="AD285" i="9"/>
  <c r="AG285" i="9"/>
  <c r="AQ201" i="9"/>
  <c r="AF19" i="9"/>
  <c r="AK19" i="9" s="1"/>
  <c r="AD344" i="9"/>
  <c r="AG344" i="9"/>
  <c r="AV225" i="9"/>
  <c r="AS225" i="9"/>
  <c r="AP316" i="9"/>
  <c r="AS316" i="9" s="1"/>
  <c r="BE316" i="9"/>
  <c r="BE163" i="9"/>
  <c r="AP163" i="9"/>
  <c r="AV365" i="9"/>
  <c r="AS365" i="9"/>
  <c r="AD347" i="9"/>
  <c r="AG347" i="9"/>
  <c r="AF112" i="9"/>
  <c r="AK112" i="9" s="1"/>
  <c r="AE371" i="9"/>
  <c r="AF371" i="9" s="1"/>
  <c r="AK371" i="9" s="1"/>
  <c r="AH371" i="9"/>
  <c r="AS37" i="9"/>
  <c r="AV37" i="9"/>
  <c r="AQ246" i="9"/>
  <c r="AD187" i="9"/>
  <c r="AF187" i="9" s="1"/>
  <c r="AK187" i="9" s="1"/>
  <c r="AG187" i="9"/>
  <c r="AE325" i="9"/>
  <c r="AF325" i="9" s="1"/>
  <c r="AK325" i="9" s="1"/>
  <c r="AH325" i="9"/>
  <c r="AI325" i="9" s="1"/>
  <c r="AJ325" i="9" s="1"/>
  <c r="AH52" i="9"/>
  <c r="AI52" i="9" s="1"/>
  <c r="AJ52" i="9" s="1"/>
  <c r="AE52" i="9"/>
  <c r="AF52" i="9" s="1"/>
  <c r="AK52" i="9" s="1"/>
  <c r="AH311" i="9"/>
  <c r="AI311" i="9" s="1"/>
  <c r="AJ311" i="9" s="1"/>
  <c r="AE311" i="9"/>
  <c r="AF311" i="9" s="1"/>
  <c r="AK311" i="9" s="1"/>
  <c r="AH46" i="9"/>
  <c r="AI46" i="9" s="1"/>
  <c r="AJ46" i="9" s="1"/>
  <c r="AE46" i="9"/>
  <c r="AF46" i="9" s="1"/>
  <c r="AK46" i="9" s="1"/>
  <c r="AV221" i="9"/>
  <c r="AS331" i="9"/>
  <c r="AV331" i="9"/>
  <c r="R140" i="9"/>
  <c r="W140" i="9" s="1"/>
  <c r="AD124" i="9"/>
  <c r="AF124" i="9" s="1"/>
  <c r="AK124" i="9" s="1"/>
  <c r="AG124" i="9"/>
  <c r="AH254" i="9"/>
  <c r="AE254" i="9"/>
  <c r="AH36" i="9"/>
  <c r="AI36" i="9" s="1"/>
  <c r="AJ36" i="9" s="1"/>
  <c r="AE36" i="9"/>
  <c r="AF36" i="9" s="1"/>
  <c r="AK36" i="9" s="1"/>
  <c r="R40" i="9"/>
  <c r="W40" i="9" s="1"/>
  <c r="AS161" i="9"/>
  <c r="AG200" i="9"/>
  <c r="AI200" i="9" s="1"/>
  <c r="AJ200" i="9" s="1"/>
  <c r="AD200" i="9"/>
  <c r="AH71" i="9"/>
  <c r="AI71" i="9" s="1"/>
  <c r="AJ71" i="9" s="1"/>
  <c r="AV243" i="9"/>
  <c r="AS243" i="9"/>
  <c r="AS21" i="9"/>
  <c r="AV21" i="9"/>
  <c r="BE356" i="9"/>
  <c r="AP356" i="9"/>
  <c r="AV356" i="9" s="1"/>
  <c r="R82" i="9"/>
  <c r="W82" i="9" s="1"/>
  <c r="AE99" i="9"/>
  <c r="AF99" i="9" s="1"/>
  <c r="AK99" i="9" s="1"/>
  <c r="AH99" i="9"/>
  <c r="AI99" i="9" s="1"/>
  <c r="AJ99" i="9" s="1"/>
  <c r="AD109" i="9"/>
  <c r="AF109" i="9" s="1"/>
  <c r="AK109" i="9" s="1"/>
  <c r="AG109" i="9"/>
  <c r="AI109" i="9" s="1"/>
  <c r="AJ109" i="9" s="1"/>
  <c r="AE213" i="9"/>
  <c r="AF213" i="9" s="1"/>
  <c r="AK213" i="9" s="1"/>
  <c r="AH213" i="9"/>
  <c r="AI213" i="9" s="1"/>
  <c r="AJ213" i="9" s="1"/>
  <c r="AD325" i="9"/>
  <c r="AG325" i="9"/>
  <c r="AH24" i="9"/>
  <c r="AI24" i="9" s="1"/>
  <c r="AJ24" i="9" s="1"/>
  <c r="U147" i="9"/>
  <c r="V147" i="9" s="1"/>
  <c r="AI15" i="9"/>
  <c r="AJ15" i="9" s="1"/>
  <c r="AQ311" i="9"/>
  <c r="AH90" i="9"/>
  <c r="AI90" i="9" s="1"/>
  <c r="AJ90" i="9" s="1"/>
  <c r="AE90" i="9"/>
  <c r="AF90" i="9" s="1"/>
  <c r="AK90" i="9" s="1"/>
  <c r="R87" i="9"/>
  <c r="W87" i="9" s="1"/>
  <c r="AV119" i="9"/>
  <c r="AS119" i="9"/>
  <c r="AD221" i="9"/>
  <c r="AF221" i="9" s="1"/>
  <c r="AK221" i="9" s="1"/>
  <c r="AG221" i="9"/>
  <c r="AI221" i="9" s="1"/>
  <c r="AJ221" i="9" s="1"/>
  <c r="AD331" i="9"/>
  <c r="AG331" i="9"/>
  <c r="R36" i="9"/>
  <c r="W36" i="9" s="1"/>
  <c r="AE222" i="9"/>
  <c r="AF222" i="9" s="1"/>
  <c r="AK222" i="9" s="1"/>
  <c r="AH222" i="9"/>
  <c r="AI222" i="9" s="1"/>
  <c r="AJ222" i="9" s="1"/>
  <c r="AQ102" i="9"/>
  <c r="AD254" i="9"/>
  <c r="AG254" i="9"/>
  <c r="AE288" i="9"/>
  <c r="AH288" i="9"/>
  <c r="R135" i="9"/>
  <c r="W135" i="9" s="1"/>
  <c r="AD57" i="9"/>
  <c r="AF57" i="9" s="1"/>
  <c r="AK57" i="9" s="1"/>
  <c r="AG57" i="9"/>
  <c r="AD195" i="9"/>
  <c r="AF195" i="9" s="1"/>
  <c r="AK195" i="9" s="1"/>
  <c r="AG195" i="9"/>
  <c r="AI195" i="9" s="1"/>
  <c r="AJ195" i="9" s="1"/>
  <c r="AH280" i="9"/>
  <c r="AI280" i="9" s="1"/>
  <c r="AJ280" i="9" s="1"/>
  <c r="AE280" i="9"/>
  <c r="AF280" i="9" s="1"/>
  <c r="AK280" i="9" s="1"/>
  <c r="AQ354" i="9"/>
  <c r="AE71" i="9"/>
  <c r="AF71" i="9" s="1"/>
  <c r="AK71" i="9" s="1"/>
  <c r="AH252" i="9"/>
  <c r="AI252" i="9" s="1"/>
  <c r="AJ252" i="9" s="1"/>
  <c r="AE252" i="9"/>
  <c r="AF252" i="9" s="1"/>
  <c r="AK252" i="9" s="1"/>
  <c r="R114" i="9"/>
  <c r="W114" i="9" s="1"/>
  <c r="AG31" i="9"/>
  <c r="AD31" i="9"/>
  <c r="AQ182" i="9"/>
  <c r="AD279" i="9"/>
  <c r="AF279" i="9" s="1"/>
  <c r="AK279" i="9" s="1"/>
  <c r="AG279" i="9"/>
  <c r="AQ326" i="9"/>
  <c r="AF185" i="9"/>
  <c r="AK185" i="9" s="1"/>
  <c r="U101" i="9"/>
  <c r="V101" i="9" s="1"/>
  <c r="AP363" i="9"/>
  <c r="BE363" i="9"/>
  <c r="AP355" i="9"/>
  <c r="BE355" i="9"/>
  <c r="BE328" i="9"/>
  <c r="AP328" i="9"/>
  <c r="BE340" i="9"/>
  <c r="AP340" i="9"/>
  <c r="AP306" i="9"/>
  <c r="BE306" i="9"/>
  <c r="BE285" i="9"/>
  <c r="AP285" i="9"/>
  <c r="AP259" i="9"/>
  <c r="BE259" i="9"/>
  <c r="AP192" i="9"/>
  <c r="AS192" i="9" s="1"/>
  <c r="BE192" i="9"/>
  <c r="AP161" i="9"/>
  <c r="AV161" i="9" s="1"/>
  <c r="BE161" i="9"/>
  <c r="AP267" i="9"/>
  <c r="BE267" i="9"/>
  <c r="AP167" i="9"/>
  <c r="BE167" i="9"/>
  <c r="AP257" i="9"/>
  <c r="BE257" i="9"/>
  <c r="AP176" i="9"/>
  <c r="BE176" i="9"/>
  <c r="AP200" i="9"/>
  <c r="BE200" i="9"/>
  <c r="BE205" i="9"/>
  <c r="AP205" i="9"/>
  <c r="AP158" i="9"/>
  <c r="AS158" i="9" s="1"/>
  <c r="BE158" i="9"/>
  <c r="AP106" i="9"/>
  <c r="AV106" i="9" s="1"/>
  <c r="BE106" i="9"/>
  <c r="AP159" i="9"/>
  <c r="AS159" i="9" s="1"/>
  <c r="BE159" i="9"/>
  <c r="AP58" i="9"/>
  <c r="BE58" i="9"/>
  <c r="BE95" i="9"/>
  <c r="AP95" i="9"/>
  <c r="BE71" i="9"/>
  <c r="AP71" i="9"/>
  <c r="AP18" i="9"/>
  <c r="AS18" i="9" s="1"/>
  <c r="BE18" i="9"/>
  <c r="BE27" i="9"/>
  <c r="AP27" i="9"/>
  <c r="AS27" i="9" s="1"/>
  <c r="AD123" i="9"/>
  <c r="AF123" i="9" s="1"/>
  <c r="AK123" i="9" s="1"/>
  <c r="AG123" i="9"/>
  <c r="AI123" i="9" s="1"/>
  <c r="AJ123" i="9" s="1"/>
  <c r="AQ149" i="9"/>
  <c r="AD335" i="9"/>
  <c r="AG335" i="9"/>
  <c r="AH60" i="9"/>
  <c r="AI60" i="9" s="1"/>
  <c r="AJ60" i="9" s="1"/>
  <c r="AQ256" i="9"/>
  <c r="R48" i="9"/>
  <c r="W48" i="9" s="1"/>
  <c r="R86" i="9"/>
  <c r="W86" i="9" s="1"/>
  <c r="AQ12" i="9"/>
  <c r="AQ135" i="9"/>
  <c r="AH248" i="9"/>
  <c r="AI248" i="9" s="1"/>
  <c r="AJ248" i="9" s="1"/>
  <c r="AE248" i="9"/>
  <c r="AQ337" i="9"/>
  <c r="AE69" i="9"/>
  <c r="AF69" i="9" s="1"/>
  <c r="AK69" i="9" s="1"/>
  <c r="AH69" i="9"/>
  <c r="AI69" i="9" s="1"/>
  <c r="AJ69" i="9" s="1"/>
  <c r="AQ39" i="9"/>
  <c r="U56" i="9"/>
  <c r="V56" i="9" s="1"/>
  <c r="AG13" i="9"/>
  <c r="AI13" i="9" s="1"/>
  <c r="AJ13" i="9" s="1"/>
  <c r="AD13" i="9"/>
  <c r="AG194" i="9"/>
  <c r="AI194" i="9" s="1"/>
  <c r="AJ194" i="9" s="1"/>
  <c r="AD194" i="9"/>
  <c r="AF194" i="9" s="1"/>
  <c r="AK194" i="9" s="1"/>
  <c r="AD251" i="9"/>
  <c r="AF251" i="9" s="1"/>
  <c r="AK251" i="9" s="1"/>
  <c r="AG251" i="9"/>
  <c r="AQ360" i="9"/>
  <c r="AE49" i="9"/>
  <c r="AF49" i="9" s="1"/>
  <c r="AK49" i="9" s="1"/>
  <c r="AH49" i="9"/>
  <c r="AI49" i="9" s="1"/>
  <c r="AJ49" i="9" s="1"/>
  <c r="U199" i="9"/>
  <c r="V199" i="9" s="1"/>
  <c r="AD58" i="9"/>
  <c r="AG58" i="9"/>
  <c r="AQ205" i="9"/>
  <c r="AD287" i="9"/>
  <c r="AG287" i="9"/>
  <c r="R117" i="9"/>
  <c r="W117" i="9" s="1"/>
  <c r="AE202" i="9"/>
  <c r="AF202" i="9" s="1"/>
  <c r="AK202" i="9" s="1"/>
  <c r="AH202" i="9"/>
  <c r="AH74" i="9"/>
  <c r="AI74" i="9" s="1"/>
  <c r="AJ74" i="9" s="1"/>
  <c r="AE74" i="9"/>
  <c r="AF74" i="9" s="1"/>
  <c r="AK74" i="9" s="1"/>
  <c r="AD146" i="9"/>
  <c r="AG146" i="9"/>
  <c r="AD177" i="9"/>
  <c r="AG177" i="9"/>
  <c r="AQ338" i="9"/>
  <c r="U32" i="9"/>
  <c r="V32" i="9" s="1"/>
  <c r="R123" i="9"/>
  <c r="W123" i="9" s="1"/>
  <c r="R94" i="9"/>
  <c r="W94" i="9" s="1"/>
  <c r="AG318" i="9"/>
  <c r="AD318" i="9"/>
  <c r="AQ228" i="9"/>
  <c r="U149" i="9"/>
  <c r="V149" i="9" s="1"/>
  <c r="U102" i="9"/>
  <c r="V102" i="9" s="1"/>
  <c r="AG59" i="9"/>
  <c r="AI59" i="9" s="1"/>
  <c r="AJ59" i="9" s="1"/>
  <c r="AD59" i="9"/>
  <c r="AF59" i="9" s="1"/>
  <c r="AK59" i="9" s="1"/>
  <c r="AQ183" i="9"/>
  <c r="AE314" i="9"/>
  <c r="AF314" i="9" s="1"/>
  <c r="AK314" i="9" s="1"/>
  <c r="AH314" i="9"/>
  <c r="AI314" i="9" s="1"/>
  <c r="AJ314" i="9" s="1"/>
  <c r="AG328" i="9"/>
  <c r="AD328" i="9"/>
  <c r="AE277" i="9"/>
  <c r="AF277" i="9" s="1"/>
  <c r="AK277" i="9" s="1"/>
  <c r="AE78" i="9"/>
  <c r="AF78" i="9" s="1"/>
  <c r="AK78" i="9" s="1"/>
  <c r="AD368" i="9"/>
  <c r="AG368" i="9"/>
  <c r="R193" i="9"/>
  <c r="W193" i="9" s="1"/>
  <c r="R85" i="9"/>
  <c r="W85" i="9" s="1"/>
  <c r="AQ76" i="9"/>
  <c r="AH234" i="9"/>
  <c r="AI234" i="9" s="1"/>
  <c r="AJ234" i="9" s="1"/>
  <c r="AE234" i="9"/>
  <c r="AF234" i="9" s="1"/>
  <c r="AK234" i="9" s="1"/>
  <c r="AQ285" i="9"/>
  <c r="AQ330" i="9"/>
  <c r="AD348" i="9"/>
  <c r="AG348" i="9"/>
  <c r="U275" i="9"/>
  <c r="V275" i="9" s="1"/>
  <c r="AQ91" i="9"/>
  <c r="AD192" i="9"/>
  <c r="AG192" i="9"/>
  <c r="AQ299" i="9"/>
  <c r="U73" i="9"/>
  <c r="V73" i="9" s="1"/>
  <c r="U57" i="9"/>
  <c r="V57" i="9" s="1"/>
  <c r="AG68" i="9"/>
  <c r="AI68" i="9" s="1"/>
  <c r="AJ68" i="9" s="1"/>
  <c r="AD68" i="9"/>
  <c r="AF68" i="9" s="1"/>
  <c r="AK68" i="9" s="1"/>
  <c r="AG229" i="9"/>
  <c r="AI229" i="9" s="1"/>
  <c r="AJ229" i="9" s="1"/>
  <c r="AD229" i="9"/>
  <c r="AF229" i="9" s="1"/>
  <c r="AK229" i="9" s="1"/>
  <c r="AH316" i="9"/>
  <c r="AI316" i="9" s="1"/>
  <c r="AJ316" i="9" s="1"/>
  <c r="AE316" i="9"/>
  <c r="AF316" i="9" s="1"/>
  <c r="AK316" i="9" s="1"/>
  <c r="AH33" i="9"/>
  <c r="AI33" i="9" s="1"/>
  <c r="AJ33" i="9" s="1"/>
  <c r="AH122" i="9"/>
  <c r="AI122" i="9" s="1"/>
  <c r="AJ122" i="9" s="1"/>
  <c r="AE61" i="9"/>
  <c r="AQ372" i="9"/>
  <c r="AE16" i="9"/>
  <c r="AF16" i="9" s="1"/>
  <c r="AK16" i="9" s="1"/>
  <c r="AE165" i="9"/>
  <c r="AE152" i="9"/>
  <c r="AF152" i="9" s="1"/>
  <c r="AK152" i="9" s="1"/>
  <c r="AH231" i="9"/>
  <c r="AI231" i="9" s="1"/>
  <c r="AJ231" i="9" s="1"/>
  <c r="AE265" i="9"/>
  <c r="AF265" i="9" s="1"/>
  <c r="AK265" i="9" s="1"/>
  <c r="AE67" i="9"/>
  <c r="AF67" i="9" s="1"/>
  <c r="AK67" i="9" s="1"/>
  <c r="AE129" i="9"/>
  <c r="AE148" i="9"/>
  <c r="AT222" i="9" l="1"/>
  <c r="AY222" i="9" s="1"/>
  <c r="AT42" i="9"/>
  <c r="AY42" i="9" s="1"/>
  <c r="AW303" i="9"/>
  <c r="AX303" i="9" s="1"/>
  <c r="BG63" i="9"/>
  <c r="BJ63" i="9"/>
  <c r="AW254" i="9"/>
  <c r="AX254" i="9" s="1"/>
  <c r="AW230" i="9"/>
  <c r="AX230" i="9" s="1"/>
  <c r="AW186" i="9"/>
  <c r="AX186" i="9" s="1"/>
  <c r="BJ185" i="9"/>
  <c r="BG185" i="9"/>
  <c r="AT358" i="9"/>
  <c r="AY358" i="9" s="1"/>
  <c r="AT92" i="9"/>
  <c r="AY92" i="9" s="1"/>
  <c r="BG179" i="9"/>
  <c r="BJ179" i="9"/>
  <c r="AR190" i="9"/>
  <c r="AU190" i="9"/>
  <c r="AU244" i="9"/>
  <c r="AR244" i="9"/>
  <c r="AS226" i="9"/>
  <c r="AV226" i="9"/>
  <c r="BD367" i="9"/>
  <c r="BD277" i="9"/>
  <c r="BD131" i="9"/>
  <c r="BD35" i="9"/>
  <c r="BD40" i="9"/>
  <c r="AV346" i="9"/>
  <c r="AR176" i="9"/>
  <c r="AU176" i="9"/>
  <c r="AR263" i="9"/>
  <c r="AU263" i="9"/>
  <c r="AU279" i="9"/>
  <c r="AR279" i="9"/>
  <c r="AU33" i="9"/>
  <c r="AR33" i="9"/>
  <c r="AS313" i="9"/>
  <c r="BD351" i="9"/>
  <c r="BD292" i="9"/>
  <c r="BD278" i="9"/>
  <c r="BD162" i="9"/>
  <c r="BD240" i="9"/>
  <c r="BD165" i="9"/>
  <c r="BD135" i="9"/>
  <c r="BD60" i="9"/>
  <c r="BD12" i="9"/>
  <c r="AU216" i="9"/>
  <c r="AR216" i="9"/>
  <c r="AT191" i="9"/>
  <c r="AY191" i="9" s="1"/>
  <c r="BG227" i="9"/>
  <c r="AR364" i="9"/>
  <c r="AU364" i="9"/>
  <c r="AV370" i="9"/>
  <c r="AF165" i="9"/>
  <c r="AK165" i="9" s="1"/>
  <c r="AS12" i="9"/>
  <c r="AV12" i="9"/>
  <c r="AR95" i="9"/>
  <c r="AU95" i="9"/>
  <c r="AU340" i="9"/>
  <c r="AR340" i="9"/>
  <c r="AV102" i="9"/>
  <c r="AW102" i="9" s="1"/>
  <c r="AX102" i="9" s="1"/>
  <c r="AS102" i="9"/>
  <c r="AT102" i="9" s="1"/>
  <c r="AY102" i="9" s="1"/>
  <c r="AI371" i="9"/>
  <c r="AJ371" i="9" s="1"/>
  <c r="AV201" i="9"/>
  <c r="AS201" i="9"/>
  <c r="AV190" i="9"/>
  <c r="AS190" i="9"/>
  <c r="AT190" i="9" s="1"/>
  <c r="AY190" i="9" s="1"/>
  <c r="AR99" i="9"/>
  <c r="AU99" i="9"/>
  <c r="AI227" i="9"/>
  <c r="AJ227" i="9" s="1"/>
  <c r="AI177" i="9"/>
  <c r="AJ177" i="9" s="1"/>
  <c r="AR278" i="9"/>
  <c r="AU278" i="9"/>
  <c r="AI47" i="9"/>
  <c r="AJ47" i="9" s="1"/>
  <c r="AS107" i="9"/>
  <c r="AV107" i="9"/>
  <c r="AU40" i="9"/>
  <c r="AR40" i="9"/>
  <c r="BG221" i="9"/>
  <c r="BJ221" i="9"/>
  <c r="AS197" i="9"/>
  <c r="AV197" i="9"/>
  <c r="AI100" i="9"/>
  <c r="AJ100" i="9" s="1"/>
  <c r="AU290" i="9"/>
  <c r="AR290" i="9"/>
  <c r="AI115" i="9"/>
  <c r="AJ115" i="9" s="1"/>
  <c r="AS204" i="9"/>
  <c r="AT204" i="9" s="1"/>
  <c r="AY204" i="9" s="1"/>
  <c r="AV204" i="9"/>
  <c r="AW204" i="9" s="1"/>
  <c r="AX204" i="9" s="1"/>
  <c r="R373" i="9"/>
  <c r="AR353" i="9"/>
  <c r="AU353" i="9"/>
  <c r="AF366" i="9"/>
  <c r="AK366" i="9" s="1"/>
  <c r="AI220" i="9"/>
  <c r="AJ220" i="9" s="1"/>
  <c r="AR119" i="9"/>
  <c r="AU119" i="9"/>
  <c r="AU337" i="9"/>
  <c r="AR337" i="9"/>
  <c r="AF188" i="9"/>
  <c r="AK188" i="9" s="1"/>
  <c r="AI12" i="9"/>
  <c r="AJ12" i="9" s="1"/>
  <c r="AS154" i="9"/>
  <c r="AV154" i="9"/>
  <c r="AS83" i="9"/>
  <c r="AR169" i="9"/>
  <c r="AU169" i="9"/>
  <c r="AI257" i="9"/>
  <c r="AJ257" i="9" s="1"/>
  <c r="AV42" i="9"/>
  <c r="BG97" i="9"/>
  <c r="AR80" i="9"/>
  <c r="AU80" i="9"/>
  <c r="AU367" i="9"/>
  <c r="AR367" i="9"/>
  <c r="AV159" i="9"/>
  <c r="AS85" i="9"/>
  <c r="AV85" i="9"/>
  <c r="AI362" i="9"/>
  <c r="AJ362" i="9" s="1"/>
  <c r="AR317" i="9"/>
  <c r="AU317" i="9"/>
  <c r="AF262" i="9"/>
  <c r="AK262" i="9" s="1"/>
  <c r="AF319" i="9"/>
  <c r="AK319" i="9" s="1"/>
  <c r="AR63" i="9"/>
  <c r="AU63" i="9"/>
  <c r="BG31" i="9"/>
  <c r="AV128" i="9"/>
  <c r="AF160" i="9"/>
  <c r="AK160" i="9" s="1"/>
  <c r="AI145" i="9"/>
  <c r="AJ145" i="9" s="1"/>
  <c r="BE165" i="9"/>
  <c r="AS242" i="9"/>
  <c r="AV242" i="9"/>
  <c r="AF302" i="9"/>
  <c r="AK302" i="9" s="1"/>
  <c r="AF42" i="9"/>
  <c r="AK42" i="9" s="1"/>
  <c r="BD368" i="9"/>
  <c r="BD346" i="9"/>
  <c r="BD357" i="9"/>
  <c r="BD339" i="9"/>
  <c r="BD288" i="9"/>
  <c r="BD267" i="9"/>
  <c r="BD270" i="9"/>
  <c r="BD246" i="9"/>
  <c r="BD191" i="9"/>
  <c r="BD161" i="9"/>
  <c r="BD171" i="9"/>
  <c r="BD235" i="9"/>
  <c r="BD142" i="9"/>
  <c r="BD141" i="9"/>
  <c r="BD140" i="9"/>
  <c r="BD101" i="9"/>
  <c r="BD133" i="9"/>
  <c r="BD99" i="9"/>
  <c r="BD126" i="9"/>
  <c r="BD52" i="9"/>
  <c r="BD45" i="9"/>
  <c r="BD62" i="9"/>
  <c r="BD10" i="9"/>
  <c r="AF298" i="9"/>
  <c r="AK298" i="9" s="1"/>
  <c r="AV108" i="9"/>
  <c r="AS108" i="9"/>
  <c r="AR48" i="9"/>
  <c r="AU48" i="9"/>
  <c r="AR114" i="9"/>
  <c r="AT114" i="9" s="1"/>
  <c r="AY114" i="9" s="1"/>
  <c r="AU114" i="9"/>
  <c r="AR227" i="9"/>
  <c r="AU227" i="9"/>
  <c r="BE339" i="9"/>
  <c r="AF267" i="9"/>
  <c r="AK267" i="9" s="1"/>
  <c r="AF324" i="9"/>
  <c r="AK324" i="9" s="1"/>
  <c r="AU247" i="9"/>
  <c r="AR247" i="9"/>
  <c r="AF77" i="9"/>
  <c r="AK77" i="9" s="1"/>
  <c r="AF347" i="9"/>
  <c r="AK347" i="9" s="1"/>
  <c r="AS103" i="9"/>
  <c r="AS33" i="9"/>
  <c r="AT33" i="9" s="1"/>
  <c r="AY33" i="9" s="1"/>
  <c r="AV294" i="9"/>
  <c r="AS172" i="9"/>
  <c r="AV16" i="9"/>
  <c r="AV207" i="9"/>
  <c r="AU71" i="9"/>
  <c r="AR71" i="9"/>
  <c r="AV14" i="9"/>
  <c r="AS14" i="9"/>
  <c r="AR110" i="9"/>
  <c r="AU110" i="9"/>
  <c r="BG294" i="9"/>
  <c r="BJ294" i="9"/>
  <c r="AU370" i="9"/>
  <c r="AR370" i="9"/>
  <c r="AT370" i="9" s="1"/>
  <c r="AY370" i="9" s="1"/>
  <c r="AR93" i="9"/>
  <c r="AU93" i="9"/>
  <c r="AR76" i="9"/>
  <c r="AU76" i="9"/>
  <c r="BD274" i="9"/>
  <c r="BD198" i="9"/>
  <c r="BD157" i="9"/>
  <c r="BD51" i="9"/>
  <c r="AR141" i="9"/>
  <c r="AU141" i="9"/>
  <c r="BJ89" i="9"/>
  <c r="AV135" i="9"/>
  <c r="AS135" i="9"/>
  <c r="AS151" i="9"/>
  <c r="AV151" i="9"/>
  <c r="AR90" i="9"/>
  <c r="AU90" i="9"/>
  <c r="BE40" i="9"/>
  <c r="AR136" i="9"/>
  <c r="AU136" i="9"/>
  <c r="AR117" i="9"/>
  <c r="AU117" i="9"/>
  <c r="AR199" i="9"/>
  <c r="AU199" i="9"/>
  <c r="AR272" i="9"/>
  <c r="AU272" i="9"/>
  <c r="AU15" i="9"/>
  <c r="AR15" i="9"/>
  <c r="AU369" i="9"/>
  <c r="AR369" i="9"/>
  <c r="BD308" i="9"/>
  <c r="BD280" i="9"/>
  <c r="BD219" i="9"/>
  <c r="BD189" i="9"/>
  <c r="BD164" i="9"/>
  <c r="BD144" i="9"/>
  <c r="BD130" i="9"/>
  <c r="BD48" i="9"/>
  <c r="BE48" i="9"/>
  <c r="AR339" i="9"/>
  <c r="AU339" i="9"/>
  <c r="AU147" i="9"/>
  <c r="AR147" i="9"/>
  <c r="BJ247" i="9"/>
  <c r="BG247" i="9"/>
  <c r="AV91" i="9"/>
  <c r="AS91" i="9"/>
  <c r="AS360" i="9"/>
  <c r="AV360" i="9"/>
  <c r="AR257" i="9"/>
  <c r="AU257" i="9"/>
  <c r="AR366" i="9"/>
  <c r="AU366" i="9"/>
  <c r="AS11" i="9"/>
  <c r="AT11" i="9" s="1"/>
  <c r="AY11" i="9" s="1"/>
  <c r="AV11" i="9"/>
  <c r="AW11" i="9" s="1"/>
  <c r="AX11" i="9" s="1"/>
  <c r="AR261" i="9"/>
  <c r="AU261" i="9"/>
  <c r="AU344" i="9"/>
  <c r="AR344" i="9"/>
  <c r="AR25" i="9"/>
  <c r="AU25" i="9"/>
  <c r="AI328" i="9"/>
  <c r="AJ328" i="9" s="1"/>
  <c r="AF177" i="9"/>
  <c r="AK177" i="9" s="1"/>
  <c r="AF335" i="9"/>
  <c r="AK335" i="9" s="1"/>
  <c r="AR125" i="9"/>
  <c r="AU125" i="9"/>
  <c r="BE278" i="9"/>
  <c r="AR324" i="9"/>
  <c r="AT324" i="9" s="1"/>
  <c r="AY324" i="9" s="1"/>
  <c r="AU324" i="9"/>
  <c r="AF47" i="9"/>
  <c r="AK47" i="9" s="1"/>
  <c r="AW290" i="9"/>
  <c r="AX290" i="9" s="1"/>
  <c r="AV184" i="9"/>
  <c r="AS184" i="9"/>
  <c r="AS332" i="9"/>
  <c r="AT332" i="9" s="1"/>
  <c r="AY332" i="9" s="1"/>
  <c r="AV332" i="9"/>
  <c r="AW332" i="9" s="1"/>
  <c r="AX332" i="9" s="1"/>
  <c r="BG83" i="9"/>
  <c r="AU210" i="9"/>
  <c r="AR210" i="9"/>
  <c r="AR300" i="9"/>
  <c r="AU300" i="9"/>
  <c r="AF100" i="9"/>
  <c r="AK100" i="9" s="1"/>
  <c r="AU46" i="9"/>
  <c r="AR46" i="9"/>
  <c r="AR225" i="9"/>
  <c r="AU225" i="9"/>
  <c r="AR329" i="9"/>
  <c r="AU329" i="9"/>
  <c r="W373" i="9"/>
  <c r="H12" i="4"/>
  <c r="BJ142" i="9"/>
  <c r="BG142" i="9"/>
  <c r="BG254" i="9"/>
  <c r="AI295" i="9"/>
  <c r="AJ295" i="9" s="1"/>
  <c r="AS341" i="9"/>
  <c r="AV341" i="9"/>
  <c r="AV36" i="9"/>
  <c r="AS36" i="9"/>
  <c r="AR214" i="9"/>
  <c r="AU214" i="9"/>
  <c r="AI188" i="9"/>
  <c r="AJ188" i="9" s="1"/>
  <c r="AI53" i="9"/>
  <c r="AJ53" i="9" s="1"/>
  <c r="AR256" i="9"/>
  <c r="AU256" i="9"/>
  <c r="AF257" i="9"/>
  <c r="AK257" i="9" s="1"/>
  <c r="AI51" i="9"/>
  <c r="AJ51" i="9" s="1"/>
  <c r="AV247" i="9"/>
  <c r="AW247" i="9" s="1"/>
  <c r="AX247" i="9" s="1"/>
  <c r="AS247" i="9"/>
  <c r="AT247" i="9" s="1"/>
  <c r="AY247" i="9" s="1"/>
  <c r="AR97" i="9"/>
  <c r="AU97" i="9"/>
  <c r="BE367" i="9"/>
  <c r="AF362" i="9"/>
  <c r="AK362" i="9" s="1"/>
  <c r="AU70" i="9"/>
  <c r="AW70" i="9" s="1"/>
  <c r="AX70" i="9" s="1"/>
  <c r="AR70" i="9"/>
  <c r="AR191" i="9"/>
  <c r="AU191" i="9"/>
  <c r="AW191" i="9" s="1"/>
  <c r="AX191" i="9" s="1"/>
  <c r="AS174" i="9"/>
  <c r="AT174" i="9" s="1"/>
  <c r="AY174" i="9" s="1"/>
  <c r="AI319" i="9"/>
  <c r="AJ319" i="9" s="1"/>
  <c r="AS96" i="9"/>
  <c r="AV96" i="9"/>
  <c r="AF356" i="9"/>
  <c r="AK356" i="9" s="1"/>
  <c r="AI57" i="9"/>
  <c r="AJ57" i="9" s="1"/>
  <c r="AR31" i="9"/>
  <c r="AU31" i="9"/>
  <c r="AR196" i="9"/>
  <c r="AU196" i="9"/>
  <c r="AF145" i="9"/>
  <c r="AK145" i="9" s="1"/>
  <c r="AR165" i="9"/>
  <c r="AU165" i="9"/>
  <c r="AI302" i="9"/>
  <c r="AJ302" i="9" s="1"/>
  <c r="AI42" i="9"/>
  <c r="AJ42" i="9" s="1"/>
  <c r="BD350" i="9"/>
  <c r="BD335" i="9"/>
  <c r="BD353" i="9"/>
  <c r="BD319" i="9"/>
  <c r="BD314" i="9"/>
  <c r="BD283" i="9"/>
  <c r="BD251" i="9"/>
  <c r="BJ251" i="9" s="1"/>
  <c r="BD287" i="9"/>
  <c r="BS218" i="9"/>
  <c r="BD218" i="9"/>
  <c r="BD97" i="9"/>
  <c r="BJ97" i="9" s="1"/>
  <c r="BD159" i="9"/>
  <c r="BD205" i="9"/>
  <c r="BD83" i="9"/>
  <c r="BD121" i="9"/>
  <c r="BD125" i="9"/>
  <c r="BD41" i="9"/>
  <c r="BD103" i="9"/>
  <c r="BD89" i="9"/>
  <c r="BG89" i="9" s="1"/>
  <c r="BD122" i="9"/>
  <c r="BD43" i="9"/>
  <c r="BD9" i="9"/>
  <c r="BD58" i="9"/>
  <c r="BD8" i="9"/>
  <c r="X44" i="4"/>
  <c r="AR124" i="9"/>
  <c r="AU124" i="9"/>
  <c r="AW124" i="9" s="1"/>
  <c r="AX124" i="9" s="1"/>
  <c r="AU179" i="9"/>
  <c r="AR179" i="9"/>
  <c r="AS105" i="9"/>
  <c r="AF82" i="9"/>
  <c r="AK82" i="9" s="1"/>
  <c r="AR246" i="9"/>
  <c r="AU246" i="9"/>
  <c r="AU146" i="9"/>
  <c r="AR146" i="9"/>
  <c r="AI235" i="9"/>
  <c r="AJ235" i="9" s="1"/>
  <c r="AV333" i="9"/>
  <c r="AR61" i="9"/>
  <c r="AU61" i="9"/>
  <c r="AI249" i="9"/>
  <c r="AJ249" i="9" s="1"/>
  <c r="AF174" i="9"/>
  <c r="AK174" i="9" s="1"/>
  <c r="AR73" i="9"/>
  <c r="AU73" i="9"/>
  <c r="AR154" i="9"/>
  <c r="AU154" i="9"/>
  <c r="AI77" i="9"/>
  <c r="AJ77" i="9" s="1"/>
  <c r="AS230" i="9"/>
  <c r="AR23" i="9"/>
  <c r="AU23" i="9"/>
  <c r="AS32" i="9"/>
  <c r="AV222" i="9"/>
  <c r="AV33" i="9"/>
  <c r="AW33" i="9" s="1"/>
  <c r="AX33" i="9" s="1"/>
  <c r="AS117" i="9"/>
  <c r="AT117" i="9" s="1"/>
  <c r="AY117" i="9" s="1"/>
  <c r="AV358" i="9"/>
  <c r="AS70" i="9"/>
  <c r="AT70" i="9" s="1"/>
  <c r="AY70" i="9" s="1"/>
  <c r="AV309" i="9"/>
  <c r="AS340" i="9"/>
  <c r="AT340" i="9" s="1"/>
  <c r="AY340" i="9" s="1"/>
  <c r="AR313" i="9"/>
  <c r="AU313" i="9"/>
  <c r="AW313" i="9" s="1"/>
  <c r="AX313" i="9" s="1"/>
  <c r="AR22" i="9"/>
  <c r="AU22" i="9"/>
  <c r="AV78" i="9"/>
  <c r="AS78" i="9"/>
  <c r="AI307" i="9"/>
  <c r="AJ307" i="9" s="1"/>
  <c r="AR336" i="9"/>
  <c r="AU336" i="9"/>
  <c r="AV49" i="9"/>
  <c r="AW49" i="9" s="1"/>
  <c r="AX49" i="9" s="1"/>
  <c r="AS49" i="9"/>
  <c r="AT49" i="9" s="1"/>
  <c r="AY49" i="9" s="1"/>
  <c r="BJ42" i="9"/>
  <c r="BG42" i="9"/>
  <c r="AW40" i="9"/>
  <c r="AX40" i="9" s="1"/>
  <c r="BD294" i="9"/>
  <c r="BD116" i="9"/>
  <c r="BD44" i="9"/>
  <c r="AR362" i="9"/>
  <c r="AU362" i="9"/>
  <c r="AR308" i="9"/>
  <c r="AU308" i="9"/>
  <c r="AW329" i="9"/>
  <c r="AX329" i="9" s="1"/>
  <c r="R374" i="9"/>
  <c r="U3" i="9" s="1"/>
  <c r="BD155" i="9"/>
  <c r="AS82" i="9"/>
  <c r="AV82" i="9"/>
  <c r="BE131" i="9"/>
  <c r="BJ368" i="9"/>
  <c r="BG368" i="9"/>
  <c r="AT290" i="9"/>
  <c r="AY290" i="9" s="1"/>
  <c r="AF224" i="9"/>
  <c r="AK224" i="9" s="1"/>
  <c r="AF151" i="9"/>
  <c r="AK151" i="9" s="1"/>
  <c r="AU83" i="9"/>
  <c r="AW83" i="9" s="1"/>
  <c r="AX83" i="9" s="1"/>
  <c r="AR83" i="9"/>
  <c r="AW317" i="9"/>
  <c r="AX317" i="9" s="1"/>
  <c r="AV142" i="9"/>
  <c r="AW142" i="9" s="1"/>
  <c r="AX142" i="9" s="1"/>
  <c r="AS142" i="9"/>
  <c r="AT142" i="9" s="1"/>
  <c r="AY142" i="9" s="1"/>
  <c r="AI332" i="9"/>
  <c r="AJ332" i="9" s="1"/>
  <c r="AR234" i="9"/>
  <c r="AT234" i="9" s="1"/>
  <c r="AY234" i="9" s="1"/>
  <c r="AU234" i="9"/>
  <c r="AR142" i="9"/>
  <c r="AU142" i="9"/>
  <c r="AR254" i="9"/>
  <c r="AU254" i="9"/>
  <c r="AF48" i="9"/>
  <c r="AK48" i="9" s="1"/>
  <c r="AS193" i="9"/>
  <c r="AV193" i="9"/>
  <c r="AS301" i="9"/>
  <c r="AV301" i="9"/>
  <c r="AU30" i="9"/>
  <c r="AR30" i="9"/>
  <c r="BJ188" i="9"/>
  <c r="BG188" i="9"/>
  <c r="AU332" i="9"/>
  <c r="AR332" i="9"/>
  <c r="AI8" i="9"/>
  <c r="AJ8" i="9" s="1"/>
  <c r="AH374" i="9"/>
  <c r="R18" i="4" s="1"/>
  <c r="AI183" i="9"/>
  <c r="AJ183" i="9" s="1"/>
  <c r="AR12" i="9"/>
  <c r="AU12" i="9"/>
  <c r="AT145" i="9"/>
  <c r="AY145" i="9" s="1"/>
  <c r="AS367" i="9"/>
  <c r="AV367" i="9"/>
  <c r="AW367" i="9" s="1"/>
  <c r="AX367" i="9" s="1"/>
  <c r="AI334" i="9"/>
  <c r="AJ334" i="9" s="1"/>
  <c r="AR145" i="9"/>
  <c r="AU145" i="9"/>
  <c r="AS9" i="9"/>
  <c r="AV30" i="9"/>
  <c r="AI327" i="9"/>
  <c r="AJ327" i="9" s="1"/>
  <c r="AU85" i="9"/>
  <c r="AR85" i="9"/>
  <c r="AR321" i="9"/>
  <c r="AU321" i="9"/>
  <c r="BJ151" i="9"/>
  <c r="AI356" i="9"/>
  <c r="AJ356" i="9" s="1"/>
  <c r="AS364" i="9"/>
  <c r="AT364" i="9" s="1"/>
  <c r="AY364" i="9" s="1"/>
  <c r="AV364" i="9"/>
  <c r="AW364" i="9" s="1"/>
  <c r="AX364" i="9" s="1"/>
  <c r="AS291" i="9"/>
  <c r="AV291" i="9"/>
  <c r="BG8" i="9"/>
  <c r="BJ8" i="9"/>
  <c r="AR181" i="9"/>
  <c r="AU181" i="9"/>
  <c r="AF22" i="9"/>
  <c r="AK22" i="9" s="1"/>
  <c r="AF312" i="9"/>
  <c r="AK312" i="9" s="1"/>
  <c r="AF180" i="9"/>
  <c r="AK180" i="9" s="1"/>
  <c r="BD364" i="9"/>
  <c r="BJ364" i="9" s="1"/>
  <c r="BD365" i="9"/>
  <c r="BD349" i="9"/>
  <c r="BD321" i="9"/>
  <c r="BD304" i="9"/>
  <c r="BD276" i="9"/>
  <c r="BD249" i="9"/>
  <c r="BD286" i="9"/>
  <c r="BG286" i="9" s="1"/>
  <c r="BD193" i="9"/>
  <c r="BD234" i="9"/>
  <c r="BJ234" i="9" s="1"/>
  <c r="BD221" i="9"/>
  <c r="BD186" i="9"/>
  <c r="BD236" i="9"/>
  <c r="BD88" i="9"/>
  <c r="BD113" i="9"/>
  <c r="BD153" i="9"/>
  <c r="BD117" i="9"/>
  <c r="BJ117" i="9" s="1"/>
  <c r="BD81" i="9"/>
  <c r="BG81" i="9" s="1"/>
  <c r="BD118" i="9"/>
  <c r="BD61" i="9"/>
  <c r="BD13" i="9"/>
  <c r="BD54" i="9"/>
  <c r="BD28" i="9"/>
  <c r="AI82" i="9"/>
  <c r="AJ82" i="9" s="1"/>
  <c r="BE246" i="9"/>
  <c r="AR49" i="9"/>
  <c r="AU49" i="9"/>
  <c r="AF343" i="9"/>
  <c r="AK343" i="9" s="1"/>
  <c r="AF206" i="9"/>
  <c r="AK206" i="9" s="1"/>
  <c r="AR264" i="9"/>
  <c r="AU264" i="9"/>
  <c r="AF235" i="9"/>
  <c r="AK235" i="9" s="1"/>
  <c r="AR231" i="9"/>
  <c r="AU231" i="9"/>
  <c r="AS254" i="9"/>
  <c r="AT254" i="9" s="1"/>
  <c r="AY254" i="9" s="1"/>
  <c r="AF249" i="9"/>
  <c r="AK249" i="9" s="1"/>
  <c r="AR341" i="9"/>
  <c r="AU341" i="9"/>
  <c r="AF333" i="9"/>
  <c r="AK333" i="9" s="1"/>
  <c r="AV46" i="9"/>
  <c r="AW46" i="9" s="1"/>
  <c r="AX46" i="9" s="1"/>
  <c r="AV25" i="9"/>
  <c r="AW25" i="9" s="1"/>
  <c r="AX25" i="9" s="1"/>
  <c r="AV117" i="9"/>
  <c r="AW117" i="9" s="1"/>
  <c r="AX117" i="9" s="1"/>
  <c r="AS219" i="9"/>
  <c r="AV249" i="9"/>
  <c r="AV340" i="9"/>
  <c r="AW340" i="9" s="1"/>
  <c r="AX340" i="9" s="1"/>
  <c r="AV261" i="9"/>
  <c r="AW261" i="9" s="1"/>
  <c r="AX261" i="9" s="1"/>
  <c r="AW37" i="9"/>
  <c r="AX37" i="9" s="1"/>
  <c r="AU75" i="9"/>
  <c r="AR75" i="9"/>
  <c r="AU50" i="9"/>
  <c r="AW50" i="9" s="1"/>
  <c r="AX50" i="9" s="1"/>
  <c r="AR50" i="9"/>
  <c r="AU143" i="9"/>
  <c r="AR143" i="9"/>
  <c r="BG302" i="9"/>
  <c r="BJ302" i="9"/>
  <c r="AT95" i="9"/>
  <c r="AY95" i="9" s="1"/>
  <c r="BG118" i="9"/>
  <c r="BD334" i="9"/>
  <c r="BD231" i="9"/>
  <c r="BD244" i="9"/>
  <c r="BD59" i="9"/>
  <c r="BD14" i="9"/>
  <c r="AS338" i="9"/>
  <c r="AV338" i="9"/>
  <c r="AU306" i="9"/>
  <c r="AR306" i="9"/>
  <c r="AS100" i="9"/>
  <c r="AV100" i="9"/>
  <c r="AU326" i="9"/>
  <c r="AR326" i="9"/>
  <c r="AR221" i="9"/>
  <c r="AT221" i="9" s="1"/>
  <c r="AY221" i="9" s="1"/>
  <c r="AU221" i="9"/>
  <c r="AW221" i="9" s="1"/>
  <c r="AX221" i="9" s="1"/>
  <c r="AS86" i="9"/>
  <c r="AV86" i="9"/>
  <c r="BG353" i="9"/>
  <c r="BJ353" i="9"/>
  <c r="AR294" i="9"/>
  <c r="AT294" i="9" s="1"/>
  <c r="AY294" i="9" s="1"/>
  <c r="AU294" i="9"/>
  <c r="AV302" i="9"/>
  <c r="AS302" i="9"/>
  <c r="AR42" i="9"/>
  <c r="AU42" i="9"/>
  <c r="BD343" i="9"/>
  <c r="BS100" i="9"/>
  <c r="BD100" i="9"/>
  <c r="AV372" i="9"/>
  <c r="AS372" i="9"/>
  <c r="BG58" i="9"/>
  <c r="AU328" i="9"/>
  <c r="AR328" i="9"/>
  <c r="AF348" i="9"/>
  <c r="AK348" i="9" s="1"/>
  <c r="AS59" i="9"/>
  <c r="AV59" i="9"/>
  <c r="AR72" i="9"/>
  <c r="AU72" i="9"/>
  <c r="AR144" i="9"/>
  <c r="AU144" i="9"/>
  <c r="AU342" i="9"/>
  <c r="AR342" i="9"/>
  <c r="AS63" i="9"/>
  <c r="AT63" i="9" s="1"/>
  <c r="AY63" i="9" s="1"/>
  <c r="AV63" i="9"/>
  <c r="AS286" i="9"/>
  <c r="AV286" i="9"/>
  <c r="AF328" i="9"/>
  <c r="AK328" i="9" s="1"/>
  <c r="AI335" i="9"/>
  <c r="AJ335" i="9" s="1"/>
  <c r="AF61" i="9"/>
  <c r="AK61" i="9" s="1"/>
  <c r="AS256" i="9"/>
  <c r="AV256" i="9"/>
  <c r="AW256" i="9" s="1"/>
  <c r="AX256" i="9" s="1"/>
  <c r="AR58" i="9"/>
  <c r="AU58" i="9"/>
  <c r="AW58" i="9" s="1"/>
  <c r="AX58" i="9" s="1"/>
  <c r="AU167" i="9"/>
  <c r="AR167" i="9"/>
  <c r="AF144" i="9"/>
  <c r="AK144" i="9" s="1"/>
  <c r="AI163" i="9"/>
  <c r="AJ163" i="9" s="1"/>
  <c r="AS58" i="9"/>
  <c r="BE144" i="9"/>
  <c r="AS147" i="9"/>
  <c r="AT147" i="9" s="1"/>
  <c r="AY147" i="9" s="1"/>
  <c r="AV147" i="9"/>
  <c r="AW147" i="9" s="1"/>
  <c r="AX147" i="9" s="1"/>
  <c r="AU131" i="9"/>
  <c r="AR131" i="9"/>
  <c r="AR102" i="9"/>
  <c r="AU102" i="9"/>
  <c r="AR368" i="9"/>
  <c r="AU368" i="9"/>
  <c r="AT196" i="9"/>
  <c r="AY196" i="9" s="1"/>
  <c r="AS304" i="9"/>
  <c r="AV304" i="9"/>
  <c r="AI151" i="9"/>
  <c r="AJ151" i="9" s="1"/>
  <c r="AR107" i="9"/>
  <c r="AU107" i="9"/>
  <c r="AU269" i="9"/>
  <c r="AR269" i="9"/>
  <c r="AR333" i="9"/>
  <c r="AT333" i="9" s="1"/>
  <c r="AY333" i="9" s="1"/>
  <c r="AU333" i="9"/>
  <c r="AT317" i="9"/>
  <c r="AY317" i="9" s="1"/>
  <c r="AR172" i="9"/>
  <c r="AU172" i="9"/>
  <c r="AW172" i="9" s="1"/>
  <c r="AX172" i="9" s="1"/>
  <c r="AF369" i="9"/>
  <c r="AK369" i="9" s="1"/>
  <c r="AF332" i="9"/>
  <c r="AK332" i="9" s="1"/>
  <c r="AR64" i="9"/>
  <c r="AU64" i="9"/>
  <c r="AR287" i="9"/>
  <c r="AU287" i="9"/>
  <c r="AG374" i="9"/>
  <c r="P18" i="4" s="1"/>
  <c r="AF237" i="9"/>
  <c r="AK237" i="9" s="1"/>
  <c r="AS74" i="9"/>
  <c r="AV74" i="9"/>
  <c r="AR37" i="9"/>
  <c r="AT37" i="9" s="1"/>
  <c r="AY37" i="9" s="1"/>
  <c r="AU37" i="9"/>
  <c r="AU162" i="9"/>
  <c r="AR162" i="9"/>
  <c r="AR299" i="9"/>
  <c r="AU299" i="9"/>
  <c r="AF317" i="9"/>
  <c r="AK317" i="9" s="1"/>
  <c r="AS15" i="9"/>
  <c r="AT15" i="9" s="1"/>
  <c r="AY15" i="9" s="1"/>
  <c r="AV15" i="9"/>
  <c r="AS167" i="9"/>
  <c r="AT167" i="9" s="1"/>
  <c r="AY167" i="9" s="1"/>
  <c r="AU188" i="9"/>
  <c r="AR188" i="9"/>
  <c r="BJ332" i="9"/>
  <c r="AS307" i="9"/>
  <c r="AF8" i="9"/>
  <c r="AI119" i="9"/>
  <c r="AJ119" i="9" s="1"/>
  <c r="AF183" i="9"/>
  <c r="AK183" i="9" s="1"/>
  <c r="BE12" i="9"/>
  <c r="AU91" i="9"/>
  <c r="AR91" i="9"/>
  <c r="AU243" i="9"/>
  <c r="AW243" i="9" s="1"/>
  <c r="AX243" i="9" s="1"/>
  <c r="AR243" i="9"/>
  <c r="AT243" i="9" s="1"/>
  <c r="AY243" i="9" s="1"/>
  <c r="AV145" i="9"/>
  <c r="AW145" i="9" s="1"/>
  <c r="AX145" i="9" s="1"/>
  <c r="AF345" i="9"/>
  <c r="AK345" i="9" s="1"/>
  <c r="AI282" i="9"/>
  <c r="AJ282" i="9" s="1"/>
  <c r="AF334" i="9"/>
  <c r="AK334" i="9" s="1"/>
  <c r="BJ145" i="9"/>
  <c r="AU212" i="9"/>
  <c r="AW212" i="9" s="1"/>
  <c r="AX212" i="9" s="1"/>
  <c r="AR212" i="9"/>
  <c r="AT212" i="9" s="1"/>
  <c r="AY212" i="9" s="1"/>
  <c r="AS30" i="9"/>
  <c r="AF327" i="9"/>
  <c r="AK327" i="9" s="1"/>
  <c r="AI41" i="9"/>
  <c r="AJ41" i="9" s="1"/>
  <c r="AR220" i="9"/>
  <c r="AU220" i="9"/>
  <c r="BG321" i="9"/>
  <c r="BJ321" i="9"/>
  <c r="AI72" i="9"/>
  <c r="AJ72" i="9" s="1"/>
  <c r="AF245" i="9"/>
  <c r="AK245" i="9" s="1"/>
  <c r="AR151" i="9"/>
  <c r="AU151" i="9"/>
  <c r="BJ96" i="9"/>
  <c r="BG96" i="9"/>
  <c r="AI73" i="9"/>
  <c r="AJ73" i="9" s="1"/>
  <c r="AR8" i="9"/>
  <c r="AU8" i="9"/>
  <c r="AP373" i="9"/>
  <c r="AU98" i="9"/>
  <c r="AR98" i="9"/>
  <c r="AI349" i="9"/>
  <c r="AJ349" i="9" s="1"/>
  <c r="AR358" i="9"/>
  <c r="AU358" i="9"/>
  <c r="AI312" i="9"/>
  <c r="AJ312" i="9" s="1"/>
  <c r="AI180" i="9"/>
  <c r="AJ180" i="9" s="1"/>
  <c r="BD362" i="9"/>
  <c r="BD352" i="9"/>
  <c r="BD345" i="9"/>
  <c r="BD337" i="9"/>
  <c r="BG337" i="9" s="1"/>
  <c r="BD307" i="9"/>
  <c r="BD262" i="9"/>
  <c r="BD237" i="9"/>
  <c r="BD285" i="9"/>
  <c r="BD273" i="9"/>
  <c r="BD181" i="9"/>
  <c r="BD207" i="9"/>
  <c r="BD167" i="9"/>
  <c r="BG167" i="9" s="1"/>
  <c r="BD232" i="9"/>
  <c r="BD85" i="9"/>
  <c r="BD147" i="9"/>
  <c r="BD151" i="9"/>
  <c r="BG151" i="9" s="1"/>
  <c r="BD104" i="9"/>
  <c r="BD127" i="9"/>
  <c r="BD114" i="9"/>
  <c r="BG114" i="9" s="1"/>
  <c r="BD53" i="9"/>
  <c r="BD23" i="9"/>
  <c r="BG23" i="9" s="1"/>
  <c r="BD50" i="9"/>
  <c r="BG50" i="9" s="1"/>
  <c r="BD26" i="9"/>
  <c r="AR185" i="9"/>
  <c r="AU185" i="9"/>
  <c r="AR250" i="9"/>
  <c r="AU250" i="9"/>
  <c r="AW250" i="9" s="1"/>
  <c r="AX250" i="9" s="1"/>
  <c r="AS65" i="9"/>
  <c r="AT65" i="9" s="1"/>
  <c r="AY65" i="9" s="1"/>
  <c r="AI343" i="9"/>
  <c r="AJ343" i="9" s="1"/>
  <c r="AI206" i="9"/>
  <c r="AJ206" i="9" s="1"/>
  <c r="BE189" i="9"/>
  <c r="BE231" i="9"/>
  <c r="AV89" i="9"/>
  <c r="AS89" i="9"/>
  <c r="AR148" i="9"/>
  <c r="AU148" i="9"/>
  <c r="AU271" i="9"/>
  <c r="AW271" i="9" s="1"/>
  <c r="AX271" i="9" s="1"/>
  <c r="AR271" i="9"/>
  <c r="AT271" i="9" s="1"/>
  <c r="AY271" i="9" s="1"/>
  <c r="AI333" i="9"/>
  <c r="AJ333" i="9" s="1"/>
  <c r="AI140" i="9"/>
  <c r="AJ140" i="9" s="1"/>
  <c r="AF309" i="9"/>
  <c r="AK309" i="9" s="1"/>
  <c r="AR108" i="9"/>
  <c r="AU108" i="9"/>
  <c r="AV52" i="9"/>
  <c r="AS244" i="9"/>
  <c r="AT244" i="9" s="1"/>
  <c r="AY244" i="9" s="1"/>
  <c r="AS46" i="9"/>
  <c r="AT46" i="9" s="1"/>
  <c r="AY46" i="9" s="1"/>
  <c r="AS25" i="9"/>
  <c r="AT25" i="9" s="1"/>
  <c r="AY25" i="9" s="1"/>
  <c r="AV270" i="9"/>
  <c r="AS50" i="9"/>
  <c r="AS125" i="9"/>
  <c r="AT125" i="9" s="1"/>
  <c r="AY125" i="9" s="1"/>
  <c r="AS328" i="9"/>
  <c r="AT328" i="9" s="1"/>
  <c r="AY328" i="9" s="1"/>
  <c r="AS261" i="9"/>
  <c r="AT261" i="9" s="1"/>
  <c r="AY261" i="9" s="1"/>
  <c r="AS299" i="9"/>
  <c r="AT299" i="9" s="1"/>
  <c r="AY299" i="9" s="1"/>
  <c r="AV299" i="9"/>
  <c r="AT57" i="9"/>
  <c r="AY57" i="9" s="1"/>
  <c r="BG276" i="9"/>
  <c r="BJ276" i="9"/>
  <c r="BE351" i="9"/>
  <c r="AV27" i="9"/>
  <c r="AU77" i="9"/>
  <c r="AR77" i="9"/>
  <c r="AI284" i="9"/>
  <c r="AJ284" i="9" s="1"/>
  <c r="AW196" i="9"/>
  <c r="AX196" i="9" s="1"/>
  <c r="AS155" i="9"/>
  <c r="AV155" i="9"/>
  <c r="AW155" i="9" s="1"/>
  <c r="AX155" i="9" s="1"/>
  <c r="AS141" i="9"/>
  <c r="AT141" i="9" s="1"/>
  <c r="AY141" i="9" s="1"/>
  <c r="AV141" i="9"/>
  <c r="AW141" i="9" s="1"/>
  <c r="AX141" i="9" s="1"/>
  <c r="AT227" i="9"/>
  <c r="AY227" i="9" s="1"/>
  <c r="AI290" i="9"/>
  <c r="AJ290" i="9" s="1"/>
  <c r="AS56" i="9"/>
  <c r="AV56" i="9"/>
  <c r="AU228" i="9"/>
  <c r="AR228" i="9"/>
  <c r="BG287" i="9"/>
  <c r="BJ287" i="9"/>
  <c r="BE162" i="9"/>
  <c r="AV323" i="9"/>
  <c r="AS323" i="9"/>
  <c r="AV167" i="9"/>
  <c r="AW167" i="9" s="1"/>
  <c r="AX167" i="9" s="1"/>
  <c r="AU67" i="9"/>
  <c r="AR67" i="9"/>
  <c r="AT67" i="9" s="1"/>
  <c r="AY67" i="9" s="1"/>
  <c r="BE280" i="9"/>
  <c r="BJ357" i="9"/>
  <c r="BG357" i="9"/>
  <c r="AI179" i="9"/>
  <c r="AJ179" i="9" s="1"/>
  <c r="AV321" i="9"/>
  <c r="AW321" i="9" s="1"/>
  <c r="AX321" i="9" s="1"/>
  <c r="AS321" i="9"/>
  <c r="AT321" i="9" s="1"/>
  <c r="AY321" i="9" s="1"/>
  <c r="AR69" i="9"/>
  <c r="AU69" i="9"/>
  <c r="BJ237" i="9"/>
  <c r="BG237" i="9"/>
  <c r="BG288" i="9"/>
  <c r="BJ288" i="9"/>
  <c r="AS48" i="9"/>
  <c r="AT48" i="9" s="1"/>
  <c r="AY48" i="9" s="1"/>
  <c r="AV48" i="9"/>
  <c r="AW48" i="9" s="1"/>
  <c r="AX48" i="9" s="1"/>
  <c r="AS22" i="9"/>
  <c r="AR173" i="9"/>
  <c r="AU173" i="9"/>
  <c r="AR218" i="9"/>
  <c r="AU218" i="9"/>
  <c r="AS315" i="9"/>
  <c r="AV315" i="9"/>
  <c r="BJ104" i="9"/>
  <c r="BG104" i="9"/>
  <c r="BE274" i="9"/>
  <c r="AV60" i="9"/>
  <c r="AR96" i="9"/>
  <c r="AU96" i="9"/>
  <c r="AR170" i="9"/>
  <c r="AT170" i="9" s="1"/>
  <c r="AY170" i="9" s="1"/>
  <c r="AU170" i="9"/>
  <c r="AW170" i="9" s="1"/>
  <c r="AX170" i="9" s="1"/>
  <c r="AR236" i="9"/>
  <c r="AT236" i="9" s="1"/>
  <c r="AY236" i="9" s="1"/>
  <c r="AU236" i="9"/>
  <c r="AS319" i="9"/>
  <c r="AV319" i="9"/>
  <c r="AS23" i="9"/>
  <c r="AT23" i="9" s="1"/>
  <c r="AY23" i="9" s="1"/>
  <c r="AV23" i="9"/>
  <c r="AW23" i="9" s="1"/>
  <c r="AX23" i="9" s="1"/>
  <c r="AW264" i="9"/>
  <c r="AX264" i="9" s="1"/>
  <c r="BD360" i="9"/>
  <c r="BJ360" i="9" s="1"/>
  <c r="BD336" i="9"/>
  <c r="BD341" i="9"/>
  <c r="BJ341" i="9" s="1"/>
  <c r="BD302" i="9"/>
  <c r="BD291" i="9"/>
  <c r="BD227" i="9"/>
  <c r="BD233" i="9"/>
  <c r="BD282" i="9"/>
  <c r="BD271" i="9"/>
  <c r="BD148" i="9"/>
  <c r="BD203" i="9"/>
  <c r="BD132" i="9"/>
  <c r="BD228" i="9"/>
  <c r="BG228" i="9" s="1"/>
  <c r="BD163" i="9"/>
  <c r="BD128" i="9"/>
  <c r="BD136" i="9"/>
  <c r="BD96" i="9"/>
  <c r="BD120" i="9"/>
  <c r="BS110" i="9"/>
  <c r="BD110" i="9"/>
  <c r="BD49" i="9"/>
  <c r="BJ49" i="9" s="1"/>
  <c r="BD27" i="9"/>
  <c r="BD46" i="9"/>
  <c r="BG46" i="9" s="1"/>
  <c r="BE51" i="9"/>
  <c r="AU175" i="9"/>
  <c r="AR175" i="9"/>
  <c r="BE277" i="9"/>
  <c r="AV67" i="9"/>
  <c r="AW67" i="9" s="1"/>
  <c r="AX67" i="9" s="1"/>
  <c r="AF176" i="9"/>
  <c r="AK176" i="9" s="1"/>
  <c r="AR184" i="9"/>
  <c r="AU184" i="9"/>
  <c r="AF236" i="9"/>
  <c r="AK236" i="9" s="1"/>
  <c r="AI189" i="9"/>
  <c r="AJ189" i="9" s="1"/>
  <c r="AU19" i="9"/>
  <c r="AW19" i="9" s="1"/>
  <c r="AX19" i="9" s="1"/>
  <c r="AR19" i="9"/>
  <c r="AT19" i="9" s="1"/>
  <c r="AY19" i="9" s="1"/>
  <c r="AR189" i="9"/>
  <c r="AU189" i="9"/>
  <c r="AR258" i="9"/>
  <c r="AU258" i="9"/>
  <c r="AU352" i="9"/>
  <c r="AR352" i="9"/>
  <c r="BE148" i="9"/>
  <c r="BE271" i="9"/>
  <c r="AF140" i="9"/>
  <c r="AK140" i="9" s="1"/>
  <c r="AR197" i="9"/>
  <c r="AU197" i="9"/>
  <c r="AV244" i="9"/>
  <c r="AW244" i="9" s="1"/>
  <c r="AX244" i="9" s="1"/>
  <c r="AV34" i="9"/>
  <c r="AS24" i="9"/>
  <c r="AV133" i="9"/>
  <c r="AS93" i="9"/>
  <c r="AT93" i="9" s="1"/>
  <c r="AY93" i="9" s="1"/>
  <c r="AS273" i="9"/>
  <c r="AV366" i="9"/>
  <c r="AW366" i="9" s="1"/>
  <c r="AX366" i="9" s="1"/>
  <c r="AV297" i="9"/>
  <c r="AV125" i="9"/>
  <c r="AW125" i="9" s="1"/>
  <c r="AX125" i="9" s="1"/>
  <c r="AV328" i="9"/>
  <c r="AW328" i="9" s="1"/>
  <c r="AX328" i="9" s="1"/>
  <c r="AS144" i="9"/>
  <c r="AW236" i="9"/>
  <c r="AX236" i="9" s="1"/>
  <c r="AR159" i="9"/>
  <c r="AT159" i="9" s="1"/>
  <c r="AY159" i="9" s="1"/>
  <c r="AU159" i="9"/>
  <c r="AR267" i="9"/>
  <c r="AU267" i="9"/>
  <c r="AW267" i="9" s="1"/>
  <c r="AX267" i="9" s="1"/>
  <c r="AR355" i="9"/>
  <c r="AU355" i="9"/>
  <c r="AR112" i="9"/>
  <c r="AT112" i="9" s="1"/>
  <c r="AY112" i="9" s="1"/>
  <c r="AU112" i="9"/>
  <c r="AW112" i="9" s="1"/>
  <c r="AX112" i="9" s="1"/>
  <c r="AR276" i="9"/>
  <c r="AT276" i="9" s="1"/>
  <c r="AY276" i="9" s="1"/>
  <c r="AU276" i="9"/>
  <c r="AR351" i="9"/>
  <c r="AT351" i="9" s="1"/>
  <c r="AY351" i="9" s="1"/>
  <c r="AU351" i="9"/>
  <c r="AW351" i="9" s="1"/>
  <c r="AX351" i="9" s="1"/>
  <c r="AI330" i="9"/>
  <c r="AJ330" i="9" s="1"/>
  <c r="AS206" i="9"/>
  <c r="AV206" i="9"/>
  <c r="BG77" i="9"/>
  <c r="BJ77" i="9"/>
  <c r="AR255" i="9"/>
  <c r="AU255" i="9"/>
  <c r="AF284" i="9"/>
  <c r="AK284" i="9" s="1"/>
  <c r="AI14" i="9"/>
  <c r="AJ14" i="9" s="1"/>
  <c r="AS80" i="9"/>
  <c r="AT80" i="9" s="1"/>
  <c r="AY80" i="9" s="1"/>
  <c r="AV80" i="9"/>
  <c r="AW80" i="9" s="1"/>
  <c r="AX80" i="9" s="1"/>
  <c r="AR52" i="9"/>
  <c r="AT52" i="9" s="1"/>
  <c r="AY52" i="9" s="1"/>
  <c r="AU52" i="9"/>
  <c r="BG235" i="9"/>
  <c r="BJ235" i="9"/>
  <c r="AR350" i="9"/>
  <c r="AU350" i="9"/>
  <c r="AW227" i="9"/>
  <c r="AX227" i="9" s="1"/>
  <c r="AF290" i="9"/>
  <c r="AK290" i="9" s="1"/>
  <c r="BJ111" i="9"/>
  <c r="AI320" i="9"/>
  <c r="AJ320" i="9" s="1"/>
  <c r="AI353" i="9"/>
  <c r="AJ353" i="9" s="1"/>
  <c r="AR53" i="9"/>
  <c r="AU53" i="9"/>
  <c r="AF63" i="9"/>
  <c r="AK63" i="9" s="1"/>
  <c r="AI261" i="9"/>
  <c r="AJ261" i="9" s="1"/>
  <c r="AS305" i="9"/>
  <c r="AV305" i="9"/>
  <c r="AR280" i="9"/>
  <c r="AT280" i="9" s="1"/>
  <c r="AY280" i="9" s="1"/>
  <c r="AU280" i="9"/>
  <c r="AR357" i="9"/>
  <c r="AU357" i="9"/>
  <c r="AV257" i="9"/>
  <c r="AW257" i="9" s="1"/>
  <c r="AX257" i="9" s="1"/>
  <c r="AF13" i="9"/>
  <c r="AK13" i="9" s="1"/>
  <c r="AV26" i="9"/>
  <c r="AS26" i="9"/>
  <c r="AR237" i="9"/>
  <c r="AU237" i="9"/>
  <c r="AU288" i="9"/>
  <c r="AR288" i="9"/>
  <c r="AS303" i="9"/>
  <c r="AF216" i="9"/>
  <c r="AK216" i="9" s="1"/>
  <c r="AV22" i="9"/>
  <c r="AW22" i="9" s="1"/>
  <c r="AX22" i="9" s="1"/>
  <c r="AW98" i="9"/>
  <c r="AX98" i="9" s="1"/>
  <c r="AF308" i="9"/>
  <c r="AK308" i="9" s="1"/>
  <c r="AR84" i="9"/>
  <c r="AU84" i="9"/>
  <c r="AF217" i="9"/>
  <c r="AK217" i="9" s="1"/>
  <c r="AR104" i="9"/>
  <c r="AU104" i="9"/>
  <c r="AR274" i="9"/>
  <c r="AU274" i="9"/>
  <c r="AR318" i="9"/>
  <c r="AU318" i="9"/>
  <c r="AU171" i="9"/>
  <c r="AR171" i="9"/>
  <c r="AF315" i="9"/>
  <c r="AK315" i="9" s="1"/>
  <c r="AV45" i="9"/>
  <c r="AS45" i="9"/>
  <c r="AR47" i="9"/>
  <c r="AU47" i="9"/>
  <c r="BG170" i="9"/>
  <c r="BG236" i="9"/>
  <c r="BJ236" i="9"/>
  <c r="AS77" i="9"/>
  <c r="AT77" i="9" s="1"/>
  <c r="AY77" i="9" s="1"/>
  <c r="AT264" i="9"/>
  <c r="AY264" i="9" s="1"/>
  <c r="BD355" i="9"/>
  <c r="BD320" i="9"/>
  <c r="BD311" i="9"/>
  <c r="BD295" i="9"/>
  <c r="BD310" i="9"/>
  <c r="BD258" i="9"/>
  <c r="BG258" i="9" s="1"/>
  <c r="BD226" i="9"/>
  <c r="BD272" i="9"/>
  <c r="BD265" i="9"/>
  <c r="BD222" i="9"/>
  <c r="BD185" i="9"/>
  <c r="BD215" i="9"/>
  <c r="BD224" i="9"/>
  <c r="BD204" i="9"/>
  <c r="BD115" i="9"/>
  <c r="BD123" i="9"/>
  <c r="BD93" i="9"/>
  <c r="BD90" i="9"/>
  <c r="BG90" i="9" s="1"/>
  <c r="BD106" i="9"/>
  <c r="BD17" i="9"/>
  <c r="BD11" i="9"/>
  <c r="BD42" i="9"/>
  <c r="AR51" i="9"/>
  <c r="AU51" i="9"/>
  <c r="AU277" i="9"/>
  <c r="AW277" i="9" s="1"/>
  <c r="AX277" i="9" s="1"/>
  <c r="AR277" i="9"/>
  <c r="AT277" i="9" s="1"/>
  <c r="AY277" i="9" s="1"/>
  <c r="AI176" i="9"/>
  <c r="AJ176" i="9" s="1"/>
  <c r="BE232" i="9"/>
  <c r="AI236" i="9"/>
  <c r="AJ236" i="9" s="1"/>
  <c r="AF189" i="9"/>
  <c r="AK189" i="9" s="1"/>
  <c r="AU55" i="9"/>
  <c r="AW55" i="9" s="1"/>
  <c r="AX55" i="9" s="1"/>
  <c r="AR55" i="9"/>
  <c r="AT55" i="9" s="1"/>
  <c r="AY55" i="9" s="1"/>
  <c r="AR282" i="9"/>
  <c r="AU282" i="9"/>
  <c r="AS140" i="9"/>
  <c r="BE352" i="9"/>
  <c r="AI132" i="9"/>
  <c r="AJ132" i="9" s="1"/>
  <c r="BE193" i="9"/>
  <c r="BE226" i="9"/>
  <c r="AS81" i="9"/>
  <c r="AT81" i="9" s="1"/>
  <c r="AY81" i="9" s="1"/>
  <c r="AR155" i="9"/>
  <c r="AU155" i="9"/>
  <c r="AV92" i="9"/>
  <c r="AS300" i="9"/>
  <c r="AT300" i="9" s="1"/>
  <c r="AY300" i="9" s="1"/>
  <c r="AS252" i="9"/>
  <c r="AV93" i="9"/>
  <c r="AW93" i="9" s="1"/>
  <c r="AX93" i="9" s="1"/>
  <c r="AS366" i="9"/>
  <c r="AT366" i="9" s="1"/>
  <c r="AY366" i="9" s="1"/>
  <c r="AS255" i="9"/>
  <c r="AV355" i="9"/>
  <c r="AW355" i="9" s="1"/>
  <c r="AX355" i="9" s="1"/>
  <c r="AV144" i="9"/>
  <c r="AW144" i="9" s="1"/>
  <c r="AX144" i="9" s="1"/>
  <c r="AT199" i="9"/>
  <c r="AY199" i="9" s="1"/>
  <c r="AV183" i="9"/>
  <c r="AW183" i="9" s="1"/>
  <c r="AX183" i="9" s="1"/>
  <c r="AS183" i="9"/>
  <c r="AT183" i="9" s="1"/>
  <c r="AY183" i="9" s="1"/>
  <c r="AS335" i="9"/>
  <c r="AV335" i="9"/>
  <c r="BJ128" i="9"/>
  <c r="BG128" i="9"/>
  <c r="AU87" i="9"/>
  <c r="AR87" i="9"/>
  <c r="AI104" i="9"/>
  <c r="AJ104" i="9" s="1"/>
  <c r="AF330" i="9"/>
  <c r="AK330" i="9" s="1"/>
  <c r="AS38" i="9"/>
  <c r="AV38" i="9"/>
  <c r="AW38" i="9" s="1"/>
  <c r="AX38" i="9" s="1"/>
  <c r="BJ17" i="9"/>
  <c r="BG17" i="9"/>
  <c r="AU239" i="9"/>
  <c r="AR239" i="9"/>
  <c r="AT124" i="9"/>
  <c r="AY124" i="9" s="1"/>
  <c r="AF14" i="9"/>
  <c r="AK14" i="9" s="1"/>
  <c r="AS47" i="9"/>
  <c r="AT47" i="9" s="1"/>
  <c r="AY47" i="9" s="1"/>
  <c r="AV47" i="9"/>
  <c r="AW47" i="9" s="1"/>
  <c r="AX47" i="9" s="1"/>
  <c r="BJ52" i="9"/>
  <c r="BG52" i="9"/>
  <c r="AR235" i="9"/>
  <c r="AU235" i="9"/>
  <c r="BG350" i="9"/>
  <c r="BJ350" i="9"/>
  <c r="AW111" i="9"/>
  <c r="AX111" i="9" s="1"/>
  <c r="AR284" i="9"/>
  <c r="AU284" i="9"/>
  <c r="AR111" i="9"/>
  <c r="AT111" i="9" s="1"/>
  <c r="AY111" i="9" s="1"/>
  <c r="AU111" i="9"/>
  <c r="AR174" i="9"/>
  <c r="AU174" i="9"/>
  <c r="AW174" i="9" s="1"/>
  <c r="AX174" i="9" s="1"/>
  <c r="AU310" i="9"/>
  <c r="AR310" i="9"/>
  <c r="AI352" i="9"/>
  <c r="AJ352" i="9" s="1"/>
  <c r="AV88" i="9"/>
  <c r="AS88" i="9"/>
  <c r="AS274" i="9"/>
  <c r="AV274" i="9"/>
  <c r="BG53" i="9"/>
  <c r="BJ53" i="9"/>
  <c r="AU229" i="9"/>
  <c r="AR229" i="9"/>
  <c r="AR296" i="9"/>
  <c r="AU296" i="9"/>
  <c r="AI63" i="9"/>
  <c r="AJ63" i="9" s="1"/>
  <c r="AF261" i="9"/>
  <c r="AK261" i="9" s="1"/>
  <c r="AI340" i="9"/>
  <c r="AJ340" i="9" s="1"/>
  <c r="AS118" i="9"/>
  <c r="BG133" i="9"/>
  <c r="BJ133" i="9"/>
  <c r="BE198" i="9"/>
  <c r="AS257" i="9"/>
  <c r="AT257" i="9" s="1"/>
  <c r="AY257" i="9" s="1"/>
  <c r="AF274" i="9"/>
  <c r="AK274" i="9" s="1"/>
  <c r="AR283" i="9"/>
  <c r="AT283" i="9" s="1"/>
  <c r="AY283" i="9" s="1"/>
  <c r="AU283" i="9"/>
  <c r="AW283" i="9" s="1"/>
  <c r="AX283" i="9" s="1"/>
  <c r="AI216" i="9"/>
  <c r="AJ216" i="9" s="1"/>
  <c r="AI244" i="9"/>
  <c r="AJ244" i="9" s="1"/>
  <c r="BJ13" i="9"/>
  <c r="BG13" i="9"/>
  <c r="AU129" i="9"/>
  <c r="AR129" i="9"/>
  <c r="BJ289" i="9"/>
  <c r="AT98" i="9"/>
  <c r="AY98" i="9" s="1"/>
  <c r="AV73" i="9"/>
  <c r="AS73" i="9"/>
  <c r="AT73" i="9" s="1"/>
  <c r="AY73" i="9" s="1"/>
  <c r="AF44" i="9"/>
  <c r="AK44" i="9" s="1"/>
  <c r="BE100" i="9"/>
  <c r="BE219" i="9"/>
  <c r="BG349" i="9"/>
  <c r="BJ349" i="9"/>
  <c r="AS281" i="9"/>
  <c r="AV281" i="9"/>
  <c r="AI233" i="9"/>
  <c r="AJ233" i="9" s="1"/>
  <c r="AR297" i="9"/>
  <c r="AT297" i="9" s="1"/>
  <c r="AY297" i="9" s="1"/>
  <c r="AU297" i="9"/>
  <c r="AR182" i="9"/>
  <c r="AU182" i="9"/>
  <c r="AI315" i="9"/>
  <c r="AJ315" i="9" s="1"/>
  <c r="AU28" i="9"/>
  <c r="AR28" i="9"/>
  <c r="AR120" i="9"/>
  <c r="AU120" i="9"/>
  <c r="AR309" i="9"/>
  <c r="AT309" i="9" s="1"/>
  <c r="AY309" i="9" s="1"/>
  <c r="AU309" i="9"/>
  <c r="AV77" i="9"/>
  <c r="AW77" i="9" s="1"/>
  <c r="AX77" i="9" s="1"/>
  <c r="AS348" i="9"/>
  <c r="AS195" i="9"/>
  <c r="AV18" i="9"/>
  <c r="BD371" i="9"/>
  <c r="BD342" i="9"/>
  <c r="BD363" i="9"/>
  <c r="BD309" i="9"/>
  <c r="BG309" i="9" s="1"/>
  <c r="BD293" i="9"/>
  <c r="BD300" i="9"/>
  <c r="BD263" i="9"/>
  <c r="BD170" i="9"/>
  <c r="BJ170" i="9" s="1"/>
  <c r="BD266" i="9"/>
  <c r="BD209" i="9"/>
  <c r="BD217" i="9"/>
  <c r="BD143" i="9"/>
  <c r="BG143" i="9" s="1"/>
  <c r="BD197" i="9"/>
  <c r="BG197" i="9" s="1"/>
  <c r="BD220" i="9"/>
  <c r="BG220" i="9" s="1"/>
  <c r="BD200" i="9"/>
  <c r="BD139" i="9"/>
  <c r="BD111" i="9"/>
  <c r="BD19" i="9"/>
  <c r="BD76" i="9"/>
  <c r="BD102" i="9"/>
  <c r="BG102" i="9" s="1"/>
  <c r="BD82" i="9"/>
  <c r="BD39" i="9"/>
  <c r="BJ39" i="9" s="1"/>
  <c r="BD22" i="9"/>
  <c r="BE11" i="9"/>
  <c r="AR137" i="9"/>
  <c r="AU137" i="9"/>
  <c r="AI135" i="9"/>
  <c r="AJ135" i="9" s="1"/>
  <c r="AI97" i="9"/>
  <c r="AJ97" i="9" s="1"/>
  <c r="AU232" i="9"/>
  <c r="AR232" i="9"/>
  <c r="AU78" i="9"/>
  <c r="AR78" i="9"/>
  <c r="BE282" i="9"/>
  <c r="AI182" i="9"/>
  <c r="AJ182" i="9" s="1"/>
  <c r="AR21" i="9"/>
  <c r="AU21" i="9"/>
  <c r="AU193" i="9"/>
  <c r="AR193" i="9"/>
  <c r="AR226" i="9"/>
  <c r="AU226" i="9"/>
  <c r="AV336" i="9"/>
  <c r="AW336" i="9" s="1"/>
  <c r="AX336" i="9" s="1"/>
  <c r="BE155" i="9"/>
  <c r="AV300" i="9"/>
  <c r="AW300" i="9" s="1"/>
  <c r="AX300" i="9" s="1"/>
  <c r="AS113" i="9"/>
  <c r="AS263" i="9"/>
  <c r="AT263" i="9" s="1"/>
  <c r="AY263" i="9" s="1"/>
  <c r="AS157" i="9"/>
  <c r="AV94" i="9"/>
  <c r="AS186" i="9"/>
  <c r="AV316" i="9"/>
  <c r="AV255" i="9"/>
  <c r="AW255" i="9" s="1"/>
  <c r="AX255" i="9" s="1"/>
  <c r="AS355" i="9"/>
  <c r="AV87" i="9"/>
  <c r="AW87" i="9" s="1"/>
  <c r="AX87" i="9" s="1"/>
  <c r="AT329" i="9"/>
  <c r="AY329" i="9" s="1"/>
  <c r="AV285" i="9"/>
  <c r="AS285" i="9"/>
  <c r="AV149" i="9"/>
  <c r="AS149" i="9"/>
  <c r="AR161" i="9"/>
  <c r="AT161" i="9" s="1"/>
  <c r="AY161" i="9" s="1"/>
  <c r="AU161" i="9"/>
  <c r="AW161" i="9" s="1"/>
  <c r="AX161" i="9" s="1"/>
  <c r="AR363" i="9"/>
  <c r="AU363" i="9"/>
  <c r="AU163" i="9"/>
  <c r="AW163" i="9" s="1"/>
  <c r="AX163" i="9" s="1"/>
  <c r="AR163" i="9"/>
  <c r="AT163" i="9" s="1"/>
  <c r="AY163" i="9" s="1"/>
  <c r="AF344" i="9"/>
  <c r="AK344" i="9" s="1"/>
  <c r="AS318" i="9"/>
  <c r="AV318" i="9"/>
  <c r="AW318" i="9" s="1"/>
  <c r="AX318" i="9" s="1"/>
  <c r="AR128" i="9"/>
  <c r="AT128" i="9" s="1"/>
  <c r="AY128" i="9" s="1"/>
  <c r="AU128" i="9"/>
  <c r="AI224" i="9"/>
  <c r="AJ224" i="9" s="1"/>
  <c r="AR17" i="9"/>
  <c r="AU17" i="9"/>
  <c r="AR82" i="9"/>
  <c r="AU82" i="9"/>
  <c r="AI326" i="9"/>
  <c r="AJ326" i="9" s="1"/>
  <c r="AV137" i="9"/>
  <c r="AW137" i="9" s="1"/>
  <c r="AX137" i="9" s="1"/>
  <c r="AS137" i="9"/>
  <c r="BJ138" i="9"/>
  <c r="BJ345" i="9"/>
  <c r="BG345" i="9"/>
  <c r="AU354" i="9"/>
  <c r="AR354" i="9"/>
  <c r="AF352" i="9"/>
  <c r="AK352" i="9" s="1"/>
  <c r="AS220" i="9"/>
  <c r="AT220" i="9" s="1"/>
  <c r="AY220" i="9" s="1"/>
  <c r="AV220" i="9"/>
  <c r="AW220" i="9" s="1"/>
  <c r="AX220" i="9" s="1"/>
  <c r="BG39" i="9"/>
  <c r="AR307" i="9"/>
  <c r="AU307" i="9"/>
  <c r="AW307" i="9" s="1"/>
  <c r="AX307" i="9" s="1"/>
  <c r="AS110" i="9"/>
  <c r="AT110" i="9" s="1"/>
  <c r="AY110" i="9" s="1"/>
  <c r="AT162" i="9"/>
  <c r="AY162" i="9" s="1"/>
  <c r="AI209" i="9"/>
  <c r="AJ209" i="9" s="1"/>
  <c r="AS334" i="9"/>
  <c r="AV334" i="9"/>
  <c r="AU133" i="9"/>
  <c r="AR133" i="9"/>
  <c r="AT133" i="9" s="1"/>
  <c r="AY133" i="9" s="1"/>
  <c r="AR198" i="9"/>
  <c r="AU198" i="9"/>
  <c r="AR360" i="9"/>
  <c r="AU360" i="9"/>
  <c r="AS53" i="9"/>
  <c r="AT53" i="9" s="1"/>
  <c r="AY53" i="9" s="1"/>
  <c r="AS148" i="9"/>
  <c r="AT148" i="9" s="1"/>
  <c r="AY148" i="9" s="1"/>
  <c r="AV148" i="9"/>
  <c r="AW148" i="9" s="1"/>
  <c r="AX148" i="9" s="1"/>
  <c r="AR56" i="9"/>
  <c r="AU56" i="9"/>
  <c r="AR230" i="9"/>
  <c r="AU230" i="9"/>
  <c r="BG283" i="9"/>
  <c r="BJ283" i="9"/>
  <c r="AS262" i="9"/>
  <c r="AV262" i="9"/>
  <c r="AF306" i="9"/>
  <c r="AK306" i="9" s="1"/>
  <c r="AU24" i="9"/>
  <c r="AW24" i="9" s="1"/>
  <c r="AX24" i="9" s="1"/>
  <c r="AR24" i="9"/>
  <c r="AU13" i="9"/>
  <c r="AR13" i="9"/>
  <c r="AR289" i="9"/>
  <c r="AU289" i="9"/>
  <c r="AI303" i="9"/>
  <c r="AJ303" i="9" s="1"/>
  <c r="AV173" i="9"/>
  <c r="AI239" i="9"/>
  <c r="AJ239" i="9" s="1"/>
  <c r="AI44" i="9"/>
  <c r="AJ44" i="9" s="1"/>
  <c r="AR100" i="9"/>
  <c r="AU100" i="9"/>
  <c r="AR219" i="9"/>
  <c r="AU219" i="9"/>
  <c r="AW219" i="9" s="1"/>
  <c r="AX219" i="9" s="1"/>
  <c r="AU349" i="9"/>
  <c r="AW349" i="9" s="1"/>
  <c r="AX349" i="9" s="1"/>
  <c r="AR349" i="9"/>
  <c r="BG28" i="9"/>
  <c r="BJ28" i="9"/>
  <c r="AI39" i="9"/>
  <c r="AJ39" i="9" s="1"/>
  <c r="AV160" i="9"/>
  <c r="AU57" i="9"/>
  <c r="AW57" i="9" s="1"/>
  <c r="AX57" i="9" s="1"/>
  <c r="AR57" i="9"/>
  <c r="AI363" i="9"/>
  <c r="AJ363" i="9" s="1"/>
  <c r="BD356" i="9"/>
  <c r="BD338" i="9"/>
  <c r="BD361" i="9"/>
  <c r="BD324" i="9"/>
  <c r="BJ324" i="9" s="1"/>
  <c r="BD315" i="9"/>
  <c r="BD290" i="9"/>
  <c r="BD279" i="9"/>
  <c r="BD253" i="9"/>
  <c r="BD247" i="9"/>
  <c r="BD145" i="9"/>
  <c r="BG145" i="9" s="1"/>
  <c r="BD213" i="9"/>
  <c r="BD119" i="9"/>
  <c r="BD195" i="9"/>
  <c r="BD216" i="9"/>
  <c r="BG216" i="9" s="1"/>
  <c r="BD196" i="9"/>
  <c r="BD124" i="9"/>
  <c r="BG124" i="9" s="1"/>
  <c r="BD129" i="9"/>
  <c r="BG129" i="9" s="1"/>
  <c r="BD158" i="9"/>
  <c r="BD75" i="9"/>
  <c r="BD98" i="9"/>
  <c r="BD78" i="9"/>
  <c r="BJ78" i="9" s="1"/>
  <c r="BD68" i="9"/>
  <c r="BD21" i="9"/>
  <c r="BG21" i="9" s="1"/>
  <c r="AR11" i="9"/>
  <c r="AU11" i="9"/>
  <c r="AR268" i="9"/>
  <c r="AU268" i="9"/>
  <c r="AF135" i="9"/>
  <c r="AK135" i="9" s="1"/>
  <c r="AF97" i="9"/>
  <c r="AK97" i="9" s="1"/>
  <c r="AV31" i="9"/>
  <c r="AW31" i="9" s="1"/>
  <c r="AX31" i="9" s="1"/>
  <c r="AR38" i="9"/>
  <c r="AU38" i="9"/>
  <c r="BE295" i="9"/>
  <c r="AF55" i="9"/>
  <c r="AK55" i="9" s="1"/>
  <c r="AF218" i="9"/>
  <c r="AK218" i="9" s="1"/>
  <c r="BE59" i="9"/>
  <c r="BE122" i="9"/>
  <c r="BE266" i="9"/>
  <c r="AS336" i="9"/>
  <c r="AT336" i="9" s="1"/>
  <c r="AY336" i="9" s="1"/>
  <c r="AU168" i="9"/>
  <c r="AR168" i="9"/>
  <c r="AR253" i="9"/>
  <c r="AU253" i="9"/>
  <c r="AV132" i="9"/>
  <c r="AV263" i="9"/>
  <c r="AW263" i="9" s="1"/>
  <c r="AX263" i="9" s="1"/>
  <c r="AS296" i="9"/>
  <c r="AT296" i="9" s="1"/>
  <c r="AY296" i="9" s="1"/>
  <c r="AS139" i="9"/>
  <c r="AS363" i="9"/>
  <c r="AS87" i="9"/>
  <c r="AT87" i="9" s="1"/>
  <c r="AY87" i="9" s="1"/>
  <c r="AT217" i="9"/>
  <c r="AY217" i="9" s="1"/>
  <c r="BJ355" i="9"/>
  <c r="BG355" i="9"/>
  <c r="AV251" i="9"/>
  <c r="AS251" i="9"/>
  <c r="AU166" i="9"/>
  <c r="AR166" i="9"/>
  <c r="BG238" i="9"/>
  <c r="AI287" i="9"/>
  <c r="AJ287" i="9" s="1"/>
  <c r="BE35" i="9"/>
  <c r="AU217" i="9"/>
  <c r="AR217" i="9"/>
  <c r="AU275" i="9"/>
  <c r="AR275" i="9"/>
  <c r="AF326" i="9"/>
  <c r="AK326" i="9" s="1"/>
  <c r="AS168" i="9"/>
  <c r="AT168" i="9" s="1"/>
  <c r="AY168" i="9" s="1"/>
  <c r="AV168" i="9"/>
  <c r="AS211" i="9"/>
  <c r="AV211" i="9"/>
  <c r="AR92" i="9"/>
  <c r="AU92" i="9"/>
  <c r="AR138" i="9"/>
  <c r="AU138" i="9"/>
  <c r="AW138" i="9" s="1"/>
  <c r="AX138" i="9" s="1"/>
  <c r="AR345" i="9"/>
  <c r="AT345" i="9" s="1"/>
  <c r="AY345" i="9" s="1"/>
  <c r="AU345" i="9"/>
  <c r="AQ373" i="9"/>
  <c r="AI237" i="9"/>
  <c r="AJ237" i="9" s="1"/>
  <c r="AR34" i="9"/>
  <c r="AT34" i="9" s="1"/>
  <c r="AY34" i="9" s="1"/>
  <c r="AU34" i="9"/>
  <c r="AR260" i="9"/>
  <c r="AU260" i="9"/>
  <c r="AT250" i="9"/>
  <c r="AY250" i="9" s="1"/>
  <c r="AF171" i="9"/>
  <c r="AK171" i="9" s="1"/>
  <c r="AF351" i="9"/>
  <c r="AK351" i="9" s="1"/>
  <c r="AU39" i="9"/>
  <c r="AR39" i="9"/>
  <c r="AR183" i="9"/>
  <c r="AU183" i="9"/>
  <c r="BG307" i="9"/>
  <c r="BJ307" i="9"/>
  <c r="AV110" i="9"/>
  <c r="AW110" i="9" s="1"/>
  <c r="AX110" i="9" s="1"/>
  <c r="AF313" i="9"/>
  <c r="AK313" i="9" s="1"/>
  <c r="AW162" i="9"/>
  <c r="AX162" i="9" s="1"/>
  <c r="AF209" i="9"/>
  <c r="AK209" i="9" s="1"/>
  <c r="AI268" i="9"/>
  <c r="AJ268" i="9" s="1"/>
  <c r="AR157" i="9"/>
  <c r="AU157" i="9"/>
  <c r="AW157" i="9" s="1"/>
  <c r="AX157" i="9" s="1"/>
  <c r="AR213" i="9"/>
  <c r="AT213" i="9" s="1"/>
  <c r="AY213" i="9" s="1"/>
  <c r="AU213" i="9"/>
  <c r="AW213" i="9" s="1"/>
  <c r="AX213" i="9" s="1"/>
  <c r="AV53" i="9"/>
  <c r="AW53" i="9" s="1"/>
  <c r="AX53" i="9" s="1"/>
  <c r="AV153" i="9"/>
  <c r="AS153" i="9"/>
  <c r="AF278" i="9"/>
  <c r="AK278" i="9" s="1"/>
  <c r="AI301" i="9"/>
  <c r="AJ301" i="9" s="1"/>
  <c r="AR123" i="9"/>
  <c r="AU123" i="9"/>
  <c r="AR202" i="9"/>
  <c r="AU202" i="9"/>
  <c r="AR320" i="9"/>
  <c r="AT320" i="9" s="1"/>
  <c r="AY320" i="9" s="1"/>
  <c r="AU320" i="9"/>
  <c r="AW320" i="9" s="1"/>
  <c r="AX320" i="9" s="1"/>
  <c r="AV126" i="9"/>
  <c r="AI306" i="9"/>
  <c r="AJ306" i="9" s="1"/>
  <c r="AF329" i="9"/>
  <c r="AK329" i="9" s="1"/>
  <c r="AU14" i="9"/>
  <c r="AR14" i="9"/>
  <c r="BJ186" i="9"/>
  <c r="BG186" i="9"/>
  <c r="BG312" i="9"/>
  <c r="AF303" i="9"/>
  <c r="AK303" i="9" s="1"/>
  <c r="AS173" i="9"/>
  <c r="AT173" i="9" s="1"/>
  <c r="AY173" i="9" s="1"/>
  <c r="AF118" i="9"/>
  <c r="AK118" i="9" s="1"/>
  <c r="AF239" i="9"/>
  <c r="AK239" i="9" s="1"/>
  <c r="AR149" i="9"/>
  <c r="AU149" i="9"/>
  <c r="AR194" i="9"/>
  <c r="AU194" i="9"/>
  <c r="AV272" i="9"/>
  <c r="AR248" i="9"/>
  <c r="AU248" i="9"/>
  <c r="AU32" i="9"/>
  <c r="AW32" i="9" s="1"/>
  <c r="AX32" i="9" s="1"/>
  <c r="AR32" i="9"/>
  <c r="AR291" i="9"/>
  <c r="AU291" i="9"/>
  <c r="AF39" i="9"/>
  <c r="AK39" i="9" s="1"/>
  <c r="BG57" i="9"/>
  <c r="BJ57" i="9"/>
  <c r="AV72" i="9"/>
  <c r="AF204" i="9"/>
  <c r="AK204" i="9" s="1"/>
  <c r="AI300" i="9"/>
  <c r="AJ300" i="9" s="1"/>
  <c r="AI17" i="9"/>
  <c r="AJ17" i="9" s="1"/>
  <c r="AF363" i="9"/>
  <c r="AK363" i="9" s="1"/>
  <c r="BD366" i="9"/>
  <c r="BD358" i="9"/>
  <c r="BJ358" i="9" s="1"/>
  <c r="BD312" i="9"/>
  <c r="BD299" i="9"/>
  <c r="BG299" i="9" s="1"/>
  <c r="BD322" i="9"/>
  <c r="BD289" i="9"/>
  <c r="BG289" i="9" s="1"/>
  <c r="BD254" i="9"/>
  <c r="BJ254" i="9" s="1"/>
  <c r="BD241" i="9"/>
  <c r="BD214" i="9"/>
  <c r="BD239" i="9"/>
  <c r="BJ239" i="9" s="1"/>
  <c r="BD210" i="9"/>
  <c r="BG210" i="9" s="1"/>
  <c r="BD268" i="9"/>
  <c r="BD202" i="9"/>
  <c r="BD187" i="9"/>
  <c r="BD192" i="9"/>
  <c r="BD138" i="9"/>
  <c r="BS107" i="9"/>
  <c r="BD107" i="9"/>
  <c r="BD154" i="9"/>
  <c r="BJ154" i="9" s="1"/>
  <c r="BD57" i="9"/>
  <c r="BD94" i="9"/>
  <c r="BD74" i="9"/>
  <c r="BD65" i="9"/>
  <c r="BD36" i="9"/>
  <c r="AR45" i="9"/>
  <c r="AU45" i="9"/>
  <c r="AR211" i="9"/>
  <c r="AU211" i="9"/>
  <c r="AI336" i="9"/>
  <c r="AJ336" i="9" s="1"/>
  <c r="AS31" i="9"/>
  <c r="AT31" i="9" s="1"/>
  <c r="AY31" i="9" s="1"/>
  <c r="AF29" i="9"/>
  <c r="AK29" i="9" s="1"/>
  <c r="AS253" i="9"/>
  <c r="AV253" i="9"/>
  <c r="AW253" i="9" s="1"/>
  <c r="AX253" i="9" s="1"/>
  <c r="AR152" i="9"/>
  <c r="AU152" i="9"/>
  <c r="AR295" i="9"/>
  <c r="AT295" i="9" s="1"/>
  <c r="AY295" i="9" s="1"/>
  <c r="AU295" i="9"/>
  <c r="AW295" i="9" s="1"/>
  <c r="AX295" i="9" s="1"/>
  <c r="AV231" i="9"/>
  <c r="AW231" i="9" s="1"/>
  <c r="AX231" i="9" s="1"/>
  <c r="AS231" i="9"/>
  <c r="AT231" i="9" s="1"/>
  <c r="AY231" i="9" s="1"/>
  <c r="AF102" i="9"/>
  <c r="AK102" i="9" s="1"/>
  <c r="AU59" i="9"/>
  <c r="AR59" i="9"/>
  <c r="AR122" i="9"/>
  <c r="AU122" i="9"/>
  <c r="AR266" i="9"/>
  <c r="AU266" i="9"/>
  <c r="AS342" i="9"/>
  <c r="AT342" i="9" s="1"/>
  <c r="AY342" i="9" s="1"/>
  <c r="AU323" i="9"/>
  <c r="AR323" i="9"/>
  <c r="BE253" i="9"/>
  <c r="AV345" i="9"/>
  <c r="AV136" i="9"/>
  <c r="AW136" i="9" s="1"/>
  <c r="AX136" i="9" s="1"/>
  <c r="AS232" i="9"/>
  <c r="AV296" i="9"/>
  <c r="AW296" i="9" s="1"/>
  <c r="AX296" i="9" s="1"/>
  <c r="AS233" i="9"/>
  <c r="AS143" i="9"/>
  <c r="AT143" i="9" s="1"/>
  <c r="AY143" i="9" s="1"/>
  <c r="AV218" i="9"/>
  <c r="AV327" i="9"/>
  <c r="AV363" i="9"/>
  <c r="AW363" i="9" s="1"/>
  <c r="AX363" i="9" s="1"/>
  <c r="AS292" i="9"/>
  <c r="BJ223" i="9"/>
  <c r="AS287" i="9"/>
  <c r="AT287" i="9" s="1"/>
  <c r="AY287" i="9" s="1"/>
  <c r="AV287" i="9"/>
  <c r="AW287" i="9" s="1"/>
  <c r="AX287" i="9" s="1"/>
  <c r="AW324" i="9"/>
  <c r="AX324" i="9" s="1"/>
  <c r="BG267" i="9"/>
  <c r="BJ267" i="9"/>
  <c r="AI202" i="9"/>
  <c r="AJ202" i="9" s="1"/>
  <c r="BG106" i="9"/>
  <c r="BJ106" i="9"/>
  <c r="BJ192" i="9"/>
  <c r="BG192" i="9"/>
  <c r="AF254" i="9"/>
  <c r="AK254" i="9" s="1"/>
  <c r="AV76" i="9"/>
  <c r="AW76" i="9" s="1"/>
  <c r="AX76" i="9" s="1"/>
  <c r="AS76" i="9"/>
  <c r="AT76" i="9" s="1"/>
  <c r="AY76" i="9" s="1"/>
  <c r="AS228" i="9"/>
  <c r="AV228" i="9"/>
  <c r="AS39" i="9"/>
  <c r="AV39" i="9"/>
  <c r="AW39" i="9" s="1"/>
  <c r="AX39" i="9" s="1"/>
  <c r="AR158" i="9"/>
  <c r="AT158" i="9" s="1"/>
  <c r="AY158" i="9" s="1"/>
  <c r="AU158" i="9"/>
  <c r="AW158" i="9" s="1"/>
  <c r="AX158" i="9" s="1"/>
  <c r="AR192" i="9"/>
  <c r="AT192" i="9" s="1"/>
  <c r="AY192" i="9" s="1"/>
  <c r="AU192" i="9"/>
  <c r="AW192" i="9" s="1"/>
  <c r="AX192" i="9" s="1"/>
  <c r="AW119" i="9"/>
  <c r="AX119" i="9" s="1"/>
  <c r="AI254" i="9"/>
  <c r="AJ254" i="9" s="1"/>
  <c r="AS229" i="9"/>
  <c r="AT229" i="9" s="1"/>
  <c r="AY229" i="9" s="1"/>
  <c r="AV229" i="9"/>
  <c r="AW229" i="9" s="1"/>
  <c r="AX229" i="9" s="1"/>
  <c r="AV194" i="9"/>
  <c r="AS194" i="9"/>
  <c r="AT194" i="9" s="1"/>
  <c r="AY194" i="9" s="1"/>
  <c r="AV123" i="9"/>
  <c r="AW123" i="9" s="1"/>
  <c r="AX123" i="9" s="1"/>
  <c r="AS123" i="9"/>
  <c r="AT123" i="9" s="1"/>
  <c r="AY123" i="9" s="1"/>
  <c r="BJ166" i="9"/>
  <c r="AR238" i="9"/>
  <c r="AT238" i="9" s="1"/>
  <c r="AY238" i="9" s="1"/>
  <c r="AU238" i="9"/>
  <c r="AW238" i="9" s="1"/>
  <c r="AX238" i="9" s="1"/>
  <c r="AS275" i="9"/>
  <c r="AV185" i="9"/>
  <c r="AW185" i="9" s="1"/>
  <c r="AX185" i="9" s="1"/>
  <c r="AS185" i="9"/>
  <c r="AT185" i="9" s="1"/>
  <c r="AY185" i="9" s="1"/>
  <c r="AF287" i="9"/>
  <c r="AK287" i="9" s="1"/>
  <c r="AU35" i="9"/>
  <c r="AW35" i="9" s="1"/>
  <c r="AX35" i="9" s="1"/>
  <c r="AR35" i="9"/>
  <c r="AT35" i="9" s="1"/>
  <c r="AY35" i="9" s="1"/>
  <c r="BJ275" i="9"/>
  <c r="AV17" i="9"/>
  <c r="AW17" i="9" s="1"/>
  <c r="AX17" i="9" s="1"/>
  <c r="AS369" i="9"/>
  <c r="AT369" i="9" s="1"/>
  <c r="AY369" i="9" s="1"/>
  <c r="AV369" i="9"/>
  <c r="AW369" i="9" s="1"/>
  <c r="AX369" i="9" s="1"/>
  <c r="AS240" i="9"/>
  <c r="AV240" i="9"/>
  <c r="AS339" i="9"/>
  <c r="AT339" i="9" s="1"/>
  <c r="AY339" i="9" s="1"/>
  <c r="AV339" i="9"/>
  <c r="AW339" i="9" s="1"/>
  <c r="AX339" i="9" s="1"/>
  <c r="BG132" i="9"/>
  <c r="BJ132" i="9"/>
  <c r="BJ180" i="9"/>
  <c r="BG180" i="9"/>
  <c r="AR372" i="9"/>
  <c r="AU372" i="9"/>
  <c r="AF155" i="9"/>
  <c r="AK155" i="9" s="1"/>
  <c r="AW8" i="9"/>
  <c r="AX8" i="9" s="1"/>
  <c r="AF240" i="9"/>
  <c r="AK240" i="9" s="1"/>
  <c r="BJ113" i="9"/>
  <c r="BG113" i="9"/>
  <c r="BJ140" i="9"/>
  <c r="BG140" i="9"/>
  <c r="AR347" i="9"/>
  <c r="AU347" i="9"/>
  <c r="AI351" i="9"/>
  <c r="AJ351" i="9" s="1"/>
  <c r="AV61" i="9"/>
  <c r="AW61" i="9" s="1"/>
  <c r="AX61" i="9" s="1"/>
  <c r="AS61" i="9"/>
  <c r="AT61" i="9" s="1"/>
  <c r="AY61" i="9" s="1"/>
  <c r="AR115" i="9"/>
  <c r="AT115" i="9" s="1"/>
  <c r="AY115" i="9" s="1"/>
  <c r="AU115" i="9"/>
  <c r="BJ204" i="9"/>
  <c r="BG204" i="9"/>
  <c r="AU335" i="9"/>
  <c r="AR335" i="9"/>
  <c r="AI313" i="9"/>
  <c r="AJ313" i="9" s="1"/>
  <c r="AU249" i="9"/>
  <c r="AR249" i="9"/>
  <c r="AT249" i="9" s="1"/>
  <c r="AY249" i="9" s="1"/>
  <c r="AF269" i="9"/>
  <c r="AK269" i="9" s="1"/>
  <c r="BE157" i="9"/>
  <c r="BG213" i="9"/>
  <c r="BJ213" i="9"/>
  <c r="AV308" i="9"/>
  <c r="AW308" i="9" s="1"/>
  <c r="AX308" i="9" s="1"/>
  <c r="AI323" i="9"/>
  <c r="AJ323" i="9" s="1"/>
  <c r="AS44" i="9"/>
  <c r="AV44" i="9"/>
  <c r="AF301" i="9"/>
  <c r="AK301" i="9" s="1"/>
  <c r="BJ202" i="9"/>
  <c r="BG202" i="9"/>
  <c r="BJ320" i="9"/>
  <c r="BG320" i="9"/>
  <c r="AF350" i="9"/>
  <c r="AK350" i="9" s="1"/>
  <c r="AI321" i="9"/>
  <c r="AJ321" i="9" s="1"/>
  <c r="AF211" i="9"/>
  <c r="AK211" i="9" s="1"/>
  <c r="BE14" i="9"/>
  <c r="AR186" i="9"/>
  <c r="AU186" i="9"/>
  <c r="AR312" i="9"/>
  <c r="AU312" i="9"/>
  <c r="AF166" i="9"/>
  <c r="AK166" i="9" s="1"/>
  <c r="AV71" i="9"/>
  <c r="AI279" i="9"/>
  <c r="AJ279" i="9" s="1"/>
  <c r="AS268" i="9"/>
  <c r="AV268" i="9"/>
  <c r="AW268" i="9" s="1"/>
  <c r="AX268" i="9" s="1"/>
  <c r="BG149" i="9"/>
  <c r="AS272" i="9"/>
  <c r="AT272" i="9" s="1"/>
  <c r="AY272" i="9" s="1"/>
  <c r="AU348" i="9"/>
  <c r="AW348" i="9" s="1"/>
  <c r="AX348" i="9" s="1"/>
  <c r="AR348" i="9"/>
  <c r="AV99" i="9"/>
  <c r="AW99" i="9" s="1"/>
  <c r="AX99" i="9" s="1"/>
  <c r="AS343" i="9"/>
  <c r="AV343" i="9"/>
  <c r="BG32" i="9"/>
  <c r="AR206" i="9"/>
  <c r="AU206" i="9"/>
  <c r="BG291" i="9"/>
  <c r="BJ291" i="9"/>
  <c r="BJ262" i="9"/>
  <c r="BG262" i="9"/>
  <c r="AS72" i="9"/>
  <c r="AT72" i="9" s="1"/>
  <c r="AY72" i="9" s="1"/>
  <c r="AI204" i="9"/>
  <c r="AJ204" i="9" s="1"/>
  <c r="AF300" i="9"/>
  <c r="AK300" i="9" s="1"/>
  <c r="BD347" i="9"/>
  <c r="BD333" i="9"/>
  <c r="BD359" i="9"/>
  <c r="BG359" i="9" s="1"/>
  <c r="BD330" i="9"/>
  <c r="BD298" i="9"/>
  <c r="BD259" i="9"/>
  <c r="BD257" i="9"/>
  <c r="BG257" i="9" s="1"/>
  <c r="BD160" i="9"/>
  <c r="BD211" i="9"/>
  <c r="BD230" i="9"/>
  <c r="BD166" i="9"/>
  <c r="BD264" i="9"/>
  <c r="BG264" i="9" s="1"/>
  <c r="BD179" i="9"/>
  <c r="BD201" i="9"/>
  <c r="BD188" i="9"/>
  <c r="BD108" i="9"/>
  <c r="BD87" i="9"/>
  <c r="BG87" i="9" s="1"/>
  <c r="BD150" i="9"/>
  <c r="BJ150" i="9" s="1"/>
  <c r="BD73" i="9"/>
  <c r="BD72" i="9"/>
  <c r="BD70" i="9"/>
  <c r="BS47" i="9"/>
  <c r="BD47" i="9"/>
  <c r="BD32" i="9"/>
  <c r="BJ32" i="9" s="1"/>
  <c r="BE45" i="9"/>
  <c r="BE211" i="9"/>
  <c r="AR305" i="9"/>
  <c r="AU305" i="9"/>
  <c r="AS166" i="9"/>
  <c r="AT166" i="9" s="1"/>
  <c r="AY166" i="9" s="1"/>
  <c r="AI29" i="9"/>
  <c r="AJ29" i="9" s="1"/>
  <c r="BE26" i="9"/>
  <c r="AR241" i="9"/>
  <c r="AU241" i="9"/>
  <c r="BE315" i="9"/>
  <c r="AV127" i="9"/>
  <c r="AI64" i="9"/>
  <c r="AJ64" i="9" s="1"/>
  <c r="BE41" i="9"/>
  <c r="BE293" i="9"/>
  <c r="AV342" i="9"/>
  <c r="AW342" i="9" s="1"/>
  <c r="AX342" i="9" s="1"/>
  <c r="AS357" i="9"/>
  <c r="AT357" i="9" s="1"/>
  <c r="AY357" i="9" s="1"/>
  <c r="AU281" i="9"/>
  <c r="AR281" i="9"/>
  <c r="AV210" i="9"/>
  <c r="AW210" i="9" s="1"/>
  <c r="AX210" i="9" s="1"/>
  <c r="AS136" i="9"/>
  <c r="AT136" i="9" s="1"/>
  <c r="AY136" i="9" s="1"/>
  <c r="AV232" i="9"/>
  <c r="AV359" i="9"/>
  <c r="AV143" i="9"/>
  <c r="AW143" i="9" s="1"/>
  <c r="AX143" i="9" s="1"/>
  <c r="AS218" i="9"/>
  <c r="AV284" i="9"/>
  <c r="AW284" i="9" s="1"/>
  <c r="AX284" i="9" s="1"/>
  <c r="AS239" i="9"/>
  <c r="AT239" i="9" s="1"/>
  <c r="AY239" i="9" s="1"/>
  <c r="AS106" i="9"/>
  <c r="AT278" i="9"/>
  <c r="AY278" i="9" s="1"/>
  <c r="BJ158" i="9"/>
  <c r="BG158" i="9"/>
  <c r="BG163" i="9"/>
  <c r="BJ163" i="9"/>
  <c r="AT129" i="9"/>
  <c r="AY129" i="9" s="1"/>
  <c r="AS66" i="9"/>
  <c r="AV66" i="9"/>
  <c r="AS13" i="9"/>
  <c r="AT13" i="9" s="1"/>
  <c r="AY13" i="9" s="1"/>
  <c r="AV13" i="9"/>
  <c r="AW13" i="9" s="1"/>
  <c r="AX13" i="9" s="1"/>
  <c r="AR29" i="9"/>
  <c r="AU29" i="9"/>
  <c r="BG224" i="9"/>
  <c r="BJ224" i="9"/>
  <c r="AR109" i="9"/>
  <c r="AT109" i="9" s="1"/>
  <c r="AY109" i="9" s="1"/>
  <c r="AU109" i="9"/>
  <c r="AW109" i="9" s="1"/>
  <c r="AX109" i="9" s="1"/>
  <c r="AR303" i="9"/>
  <c r="AU303" i="9"/>
  <c r="AS17" i="9"/>
  <c r="AT17" i="9" s="1"/>
  <c r="AY17" i="9" s="1"/>
  <c r="AI286" i="9"/>
  <c r="AJ286" i="9" s="1"/>
  <c r="AV175" i="9"/>
  <c r="AW175" i="9" s="1"/>
  <c r="AX175" i="9" s="1"/>
  <c r="AS175" i="9"/>
  <c r="AT175" i="9" s="1"/>
  <c r="AY175" i="9" s="1"/>
  <c r="AR132" i="9"/>
  <c r="AT132" i="9" s="1"/>
  <c r="AY132" i="9" s="1"/>
  <c r="AU132" i="9"/>
  <c r="AR180" i="9"/>
  <c r="AT180" i="9" s="1"/>
  <c r="AY180" i="9" s="1"/>
  <c r="AU180" i="9"/>
  <c r="AW180" i="9" s="1"/>
  <c r="AX180" i="9" s="1"/>
  <c r="BG372" i="9"/>
  <c r="BJ372" i="9"/>
  <c r="AT8" i="9"/>
  <c r="AI240" i="9"/>
  <c r="AJ240" i="9" s="1"/>
  <c r="AR113" i="9"/>
  <c r="AU113" i="9"/>
  <c r="AW113" i="9" s="1"/>
  <c r="AX113" i="9" s="1"/>
  <c r="AU140" i="9"/>
  <c r="AW140" i="9" s="1"/>
  <c r="AX140" i="9" s="1"/>
  <c r="AR140" i="9"/>
  <c r="BJ347" i="9"/>
  <c r="BG347" i="9"/>
  <c r="AI30" i="9"/>
  <c r="AJ30" i="9" s="1"/>
  <c r="BG115" i="9"/>
  <c r="BJ115" i="9"/>
  <c r="AR204" i="9"/>
  <c r="AU204" i="9"/>
  <c r="BG335" i="9"/>
  <c r="BJ335" i="9"/>
  <c r="AT188" i="9"/>
  <c r="AY188" i="9" s="1"/>
  <c r="BG249" i="9"/>
  <c r="BJ249" i="9"/>
  <c r="AF178" i="9"/>
  <c r="AK178" i="9" s="1"/>
  <c r="AS152" i="9"/>
  <c r="AV152" i="9"/>
  <c r="AW152" i="9" s="1"/>
  <c r="AX152" i="9" s="1"/>
  <c r="AR9" i="9"/>
  <c r="AU9" i="9"/>
  <c r="AW9" i="9" s="1"/>
  <c r="AX9" i="9" s="1"/>
  <c r="AR301" i="9"/>
  <c r="AU301" i="9"/>
  <c r="AV306" i="9"/>
  <c r="AW306" i="9" s="1"/>
  <c r="AX306" i="9" s="1"/>
  <c r="AS308" i="9"/>
  <c r="AT308" i="9" s="1"/>
  <c r="AY308" i="9" s="1"/>
  <c r="AF323" i="9"/>
  <c r="AK323" i="9" s="1"/>
  <c r="AV97" i="9"/>
  <c r="AW97" i="9" s="1"/>
  <c r="AX97" i="9" s="1"/>
  <c r="AS97" i="9"/>
  <c r="AT97" i="9" s="1"/>
  <c r="AY97" i="9" s="1"/>
  <c r="BG65" i="9"/>
  <c r="BJ65" i="9"/>
  <c r="BG215" i="9"/>
  <c r="BJ215" i="9"/>
  <c r="AU334" i="9"/>
  <c r="AR334" i="9"/>
  <c r="AF76" i="9"/>
  <c r="AK76" i="9" s="1"/>
  <c r="AI350" i="9"/>
  <c r="AJ350" i="9" s="1"/>
  <c r="AF181" i="9"/>
  <c r="AK181" i="9" s="1"/>
  <c r="AF321" i="9"/>
  <c r="AK321" i="9" s="1"/>
  <c r="AI211" i="9"/>
  <c r="AJ211" i="9" s="1"/>
  <c r="AI246" i="9"/>
  <c r="AJ246" i="9" s="1"/>
  <c r="BE44" i="9"/>
  <c r="AR160" i="9"/>
  <c r="AT160" i="9" s="1"/>
  <c r="AY160" i="9" s="1"/>
  <c r="AU160" i="9"/>
  <c r="AR311" i="9"/>
  <c r="AU311" i="9"/>
  <c r="AS71" i="9"/>
  <c r="AT71" i="9" s="1"/>
  <c r="AY71" i="9" s="1"/>
  <c r="AI367" i="9"/>
  <c r="AJ367" i="9" s="1"/>
  <c r="AR177" i="9"/>
  <c r="AU177" i="9"/>
  <c r="BE240" i="9"/>
  <c r="AW156" i="9"/>
  <c r="AX156" i="9" s="1"/>
  <c r="AS99" i="9"/>
  <c r="AT99" i="9" s="1"/>
  <c r="AY99" i="9" s="1"/>
  <c r="BJ62" i="9"/>
  <c r="BG62" i="9"/>
  <c r="BG314" i="9"/>
  <c r="BJ314" i="9"/>
  <c r="AV64" i="9"/>
  <c r="AW64" i="9" s="1"/>
  <c r="AX64" i="9" s="1"/>
  <c r="AR262" i="9"/>
  <c r="AU262" i="9"/>
  <c r="AW241" i="9"/>
  <c r="AX241" i="9" s="1"/>
  <c r="AF143" i="9"/>
  <c r="AK143" i="9" s="1"/>
  <c r="BD372" i="9"/>
  <c r="BD348" i="9"/>
  <c r="BJ348" i="9" s="1"/>
  <c r="BD331" i="9"/>
  <c r="BD328" i="9"/>
  <c r="BD296" i="9"/>
  <c r="BJ296" i="9" s="1"/>
  <c r="BD313" i="9"/>
  <c r="BD255" i="9"/>
  <c r="BS255" i="9"/>
  <c r="BS238" i="9"/>
  <c r="BD238" i="9"/>
  <c r="BD177" i="9"/>
  <c r="BG177" i="9" s="1"/>
  <c r="BD134" i="9"/>
  <c r="BD225" i="9"/>
  <c r="BG225" i="9" s="1"/>
  <c r="BD260" i="9"/>
  <c r="BD112" i="9"/>
  <c r="BD194" i="9"/>
  <c r="BD184" i="9"/>
  <c r="BD92" i="9"/>
  <c r="BD77" i="9"/>
  <c r="BD146" i="9"/>
  <c r="BD64" i="9"/>
  <c r="BJ64" i="9" s="1"/>
  <c r="BD71" i="9"/>
  <c r="BD37" i="9"/>
  <c r="BS38" i="9"/>
  <c r="BD38" i="9"/>
  <c r="BD31" i="9"/>
  <c r="BE10" i="9"/>
  <c r="BE74" i="9"/>
  <c r="AR319" i="9"/>
  <c r="AU319" i="9"/>
  <c r="AI159" i="9"/>
  <c r="AJ159" i="9" s="1"/>
  <c r="AV166" i="9"/>
  <c r="AW166" i="9" s="1"/>
  <c r="AX166" i="9" s="1"/>
  <c r="AI173" i="9"/>
  <c r="AJ173" i="9" s="1"/>
  <c r="AU26" i="9"/>
  <c r="AR26" i="9"/>
  <c r="BE241" i="9"/>
  <c r="AR315" i="9"/>
  <c r="AU315" i="9"/>
  <c r="AI128" i="9"/>
  <c r="AJ128" i="9" s="1"/>
  <c r="AF88" i="9"/>
  <c r="AK88" i="9" s="1"/>
  <c r="AI253" i="9"/>
  <c r="AJ253" i="9" s="1"/>
  <c r="AR41" i="9"/>
  <c r="AT41" i="9" s="1"/>
  <c r="AY41" i="9" s="1"/>
  <c r="AU41" i="9"/>
  <c r="AW41" i="9" s="1"/>
  <c r="AX41" i="9" s="1"/>
  <c r="AR156" i="9"/>
  <c r="AU156" i="9"/>
  <c r="AR293" i="9"/>
  <c r="AT293" i="9" s="1"/>
  <c r="AY293" i="9" s="1"/>
  <c r="AU293" i="9"/>
  <c r="AW293" i="9" s="1"/>
  <c r="AX293" i="9" s="1"/>
  <c r="AS344" i="9"/>
  <c r="AT344" i="9" s="1"/>
  <c r="AY344" i="9" s="1"/>
  <c r="AV357" i="9"/>
  <c r="AW357" i="9" s="1"/>
  <c r="AX357" i="9" s="1"/>
  <c r="AI203" i="9"/>
  <c r="AJ203" i="9" s="1"/>
  <c r="AS210" i="9"/>
  <c r="AT210" i="9" s="1"/>
  <c r="AY210" i="9" s="1"/>
  <c r="AV260" i="9"/>
  <c r="AW260" i="9" s="1"/>
  <c r="AX260" i="9" s="1"/>
  <c r="AS214" i="9"/>
  <c r="AT214" i="9" s="1"/>
  <c r="AY214" i="9" s="1"/>
  <c r="AS237" i="9"/>
  <c r="AV312" i="9"/>
  <c r="AW312" i="9" s="1"/>
  <c r="AX312" i="9" s="1"/>
  <c r="AS284" i="9"/>
  <c r="AT284" i="9" s="1"/>
  <c r="AY284" i="9" s="1"/>
  <c r="AV239" i="9"/>
  <c r="AW239" i="9" s="1"/>
  <c r="AX239" i="9" s="1"/>
  <c r="AS356" i="9"/>
  <c r="AT356" i="9" s="1"/>
  <c r="AY356" i="9" s="1"/>
  <c r="AW120" i="9"/>
  <c r="AX120" i="9" s="1"/>
  <c r="AV330" i="9"/>
  <c r="AW330" i="9" s="1"/>
  <c r="AX330" i="9" s="1"/>
  <c r="AS330" i="9"/>
  <c r="AR106" i="9"/>
  <c r="AU106" i="9"/>
  <c r="AW106" i="9" s="1"/>
  <c r="AX106" i="9" s="1"/>
  <c r="AR316" i="9"/>
  <c r="AT316" i="9" s="1"/>
  <c r="AY316" i="9" s="1"/>
  <c r="AU316" i="9"/>
  <c r="BG150" i="9"/>
  <c r="AI318" i="9"/>
  <c r="AJ318" i="9" s="1"/>
  <c r="AU79" i="9"/>
  <c r="AR79" i="9"/>
  <c r="BG109" i="9"/>
  <c r="AI331" i="9"/>
  <c r="AJ331" i="9" s="1"/>
  <c r="AF286" i="9"/>
  <c r="AK286" i="9" s="1"/>
  <c r="AF117" i="9"/>
  <c r="AK117" i="9" s="1"/>
  <c r="AS310" i="9"/>
  <c r="AT310" i="9" s="1"/>
  <c r="AY310" i="9" s="1"/>
  <c r="AV310" i="9"/>
  <c r="AW310" i="9" s="1"/>
  <c r="AX310" i="9" s="1"/>
  <c r="AU121" i="9"/>
  <c r="AR121" i="9"/>
  <c r="AT121" i="9" s="1"/>
  <c r="AY121" i="9" s="1"/>
  <c r="AR222" i="9"/>
  <c r="AU222" i="9"/>
  <c r="AV352" i="9"/>
  <c r="AW352" i="9" s="1"/>
  <c r="AX352" i="9" s="1"/>
  <c r="AS352" i="9"/>
  <c r="AT352" i="9" s="1"/>
  <c r="AY352" i="9" s="1"/>
  <c r="AF141" i="9"/>
  <c r="AK141" i="9" s="1"/>
  <c r="AV28" i="9"/>
  <c r="AW28" i="9" s="1"/>
  <c r="AX28" i="9" s="1"/>
  <c r="AS28" i="9"/>
  <c r="AV289" i="9"/>
  <c r="AS289" i="9"/>
  <c r="BE116" i="9"/>
  <c r="BJ361" i="9"/>
  <c r="BG361" i="9"/>
  <c r="BG270" i="9"/>
  <c r="BJ270" i="9"/>
  <c r="AU330" i="9"/>
  <c r="AR330" i="9"/>
  <c r="AW188" i="9"/>
  <c r="AX188" i="9" s="1"/>
  <c r="AS282" i="9"/>
  <c r="AT282" i="9" s="1"/>
  <c r="AY282" i="9" s="1"/>
  <c r="AV282" i="9"/>
  <c r="AW282" i="9" s="1"/>
  <c r="AX282" i="9" s="1"/>
  <c r="AF116" i="9"/>
  <c r="AK116" i="9" s="1"/>
  <c r="AU20" i="9"/>
  <c r="AW20" i="9" s="1"/>
  <c r="AX20" i="9" s="1"/>
  <c r="AR20" i="9"/>
  <c r="AT20" i="9" s="1"/>
  <c r="AY20" i="9" s="1"/>
  <c r="BJ9" i="9"/>
  <c r="BG9" i="9"/>
  <c r="BG301" i="9"/>
  <c r="BJ301" i="9"/>
  <c r="AS306" i="9"/>
  <c r="AT306" i="9" s="1"/>
  <c r="AY306" i="9" s="1"/>
  <c r="AF27" i="9"/>
  <c r="AK27" i="9" s="1"/>
  <c r="AU65" i="9"/>
  <c r="AW65" i="9" s="1"/>
  <c r="AX65" i="9" s="1"/>
  <c r="AR65" i="9"/>
  <c r="AU215" i="9"/>
  <c r="AR215" i="9"/>
  <c r="BE334" i="9"/>
  <c r="AI76" i="9"/>
  <c r="AJ76" i="9" s="1"/>
  <c r="AS362" i="9"/>
  <c r="AT362" i="9" s="1"/>
  <c r="AY362" i="9" s="1"/>
  <c r="AV362" i="9"/>
  <c r="AW362" i="9" s="1"/>
  <c r="AX362" i="9" s="1"/>
  <c r="AR44" i="9"/>
  <c r="AU44" i="9"/>
  <c r="BG160" i="9"/>
  <c r="BJ160" i="9"/>
  <c r="BG311" i="9"/>
  <c r="BJ311" i="9"/>
  <c r="AF126" i="9"/>
  <c r="AK126" i="9" s="1"/>
  <c r="AF367" i="9"/>
  <c r="AK367" i="9" s="1"/>
  <c r="BJ177" i="9"/>
  <c r="AR240" i="9"/>
  <c r="AU240" i="9"/>
  <c r="AT156" i="9"/>
  <c r="AY156" i="9" s="1"/>
  <c r="AU62" i="9"/>
  <c r="AW62" i="9" s="1"/>
  <c r="AX62" i="9" s="1"/>
  <c r="AR62" i="9"/>
  <c r="AT62" i="9" s="1"/>
  <c r="AY62" i="9" s="1"/>
  <c r="AR66" i="9"/>
  <c r="AU66" i="9"/>
  <c r="AU314" i="9"/>
  <c r="AW314" i="9" s="1"/>
  <c r="AX314" i="9" s="1"/>
  <c r="AR314" i="9"/>
  <c r="AT314" i="9" s="1"/>
  <c r="AY314" i="9" s="1"/>
  <c r="AF293" i="9"/>
  <c r="AK293" i="9" s="1"/>
  <c r="AI162" i="9"/>
  <c r="AJ162" i="9" s="1"/>
  <c r="AS64" i="9"/>
  <c r="AT64" i="9" s="1"/>
  <c r="AY64" i="9" s="1"/>
  <c r="AT241" i="9"/>
  <c r="AY241" i="9" s="1"/>
  <c r="AI164" i="9"/>
  <c r="AJ164" i="9" s="1"/>
  <c r="AS189" i="9"/>
  <c r="AT189" i="9" s="1"/>
  <c r="AY189" i="9" s="1"/>
  <c r="AV189" i="9"/>
  <c r="AW189" i="9" s="1"/>
  <c r="AX189" i="9" s="1"/>
  <c r="BD369" i="9"/>
  <c r="BD340" i="9"/>
  <c r="BD329" i="9"/>
  <c r="BJ329" i="9" s="1"/>
  <c r="BD326" i="9"/>
  <c r="BD301" i="9"/>
  <c r="BD303" i="9"/>
  <c r="BS303" i="9"/>
  <c r="BS281" i="9"/>
  <c r="BD281" i="9"/>
  <c r="BD242" i="9"/>
  <c r="BD208" i="9"/>
  <c r="BD250" i="9"/>
  <c r="BD212" i="9"/>
  <c r="BG212" i="9" s="1"/>
  <c r="BD256" i="9"/>
  <c r="BD174" i="9"/>
  <c r="BD175" i="9"/>
  <c r="BD180" i="9"/>
  <c r="BD34" i="9"/>
  <c r="BD67" i="9"/>
  <c r="BD109" i="9"/>
  <c r="BD29" i="9"/>
  <c r="BD66" i="9"/>
  <c r="BD69" i="9"/>
  <c r="BS15" i="9"/>
  <c r="BD15" i="9"/>
  <c r="BD20" i="9"/>
  <c r="AU10" i="9"/>
  <c r="AW10" i="9" s="1"/>
  <c r="AX10" i="9" s="1"/>
  <c r="AR10" i="9"/>
  <c r="AT10" i="9" s="1"/>
  <c r="AY10" i="9" s="1"/>
  <c r="AR74" i="9"/>
  <c r="AU74" i="9"/>
  <c r="BE319" i="9"/>
  <c r="AS223" i="9"/>
  <c r="AT223" i="9" s="1"/>
  <c r="AY223" i="9" s="1"/>
  <c r="AS179" i="9"/>
  <c r="AT179" i="9" s="1"/>
  <c r="AY179" i="9" s="1"/>
  <c r="AS68" i="9"/>
  <c r="AT68" i="9" s="1"/>
  <c r="AY68" i="9" s="1"/>
  <c r="AV68" i="9"/>
  <c r="AF168" i="9"/>
  <c r="AK168" i="9" s="1"/>
  <c r="AV288" i="9"/>
  <c r="AW288" i="9" s="1"/>
  <c r="AX288" i="9" s="1"/>
  <c r="AI364" i="9"/>
  <c r="AJ364" i="9" s="1"/>
  <c r="BE36" i="9"/>
  <c r="AU153" i="9"/>
  <c r="AR153" i="9"/>
  <c r="AR322" i="9"/>
  <c r="AU322" i="9"/>
  <c r="AW322" i="9" s="1"/>
  <c r="AX322" i="9" s="1"/>
  <c r="AS215" i="9"/>
  <c r="AR68" i="9"/>
  <c r="AU68" i="9"/>
  <c r="AI242" i="9"/>
  <c r="AJ242" i="9" s="1"/>
  <c r="AF253" i="9"/>
  <c r="AK253" i="9" s="1"/>
  <c r="BE54" i="9"/>
  <c r="AU245" i="9"/>
  <c r="AW245" i="9" s="1"/>
  <c r="AX245" i="9" s="1"/>
  <c r="AR245" i="9"/>
  <c r="AT245" i="9" s="1"/>
  <c r="AY245" i="9" s="1"/>
  <c r="AR325" i="9"/>
  <c r="AT325" i="9" s="1"/>
  <c r="AY325" i="9" s="1"/>
  <c r="AU325" i="9"/>
  <c r="AW325" i="9" s="1"/>
  <c r="AX325" i="9" s="1"/>
  <c r="AI297" i="9"/>
  <c r="AJ297" i="9" s="1"/>
  <c r="AV344" i="9"/>
  <c r="AW344" i="9" s="1"/>
  <c r="AX344" i="9" s="1"/>
  <c r="AV269" i="9"/>
  <c r="AW269" i="9" s="1"/>
  <c r="AX269" i="9" s="1"/>
  <c r="AV79" i="9"/>
  <c r="AW79" i="9" s="1"/>
  <c r="AX79" i="9" s="1"/>
  <c r="AS260" i="9"/>
  <c r="AT260" i="9" s="1"/>
  <c r="AY260" i="9" s="1"/>
  <c r="AS90" i="9"/>
  <c r="AT90" i="9" s="1"/>
  <c r="AY90" i="9" s="1"/>
  <c r="AV214" i="9"/>
  <c r="AW214" i="9" s="1"/>
  <c r="AX214" i="9" s="1"/>
  <c r="AV237" i="9"/>
  <c r="AS312" i="9"/>
  <c r="AT312" i="9" s="1"/>
  <c r="AY312" i="9" s="1"/>
  <c r="AV181" i="9"/>
  <c r="AW181" i="9" s="1"/>
  <c r="AX181" i="9" s="1"/>
  <c r="AS176" i="9"/>
  <c r="AT176" i="9" s="1"/>
  <c r="AY176" i="9" s="1"/>
  <c r="AR209" i="9"/>
  <c r="AU209" i="9"/>
  <c r="BG135" i="9"/>
  <c r="BJ135" i="9"/>
  <c r="AU126" i="9"/>
  <c r="AR126" i="9"/>
  <c r="AT126" i="9" s="1"/>
  <c r="AY126" i="9" s="1"/>
  <c r="AT169" i="9"/>
  <c r="AY169" i="9" s="1"/>
  <c r="BD317" i="9"/>
  <c r="BD156" i="9"/>
  <c r="BD173" i="9"/>
  <c r="BG173" i="9" s="1"/>
  <c r="BD63" i="9"/>
  <c r="AR81" i="9"/>
  <c r="AU81" i="9"/>
  <c r="AW81" i="9" s="1"/>
  <c r="AX81" i="9" s="1"/>
  <c r="AR242" i="9"/>
  <c r="AU242" i="9"/>
  <c r="BJ164" i="9"/>
  <c r="BG164" i="9"/>
  <c r="AR178" i="9"/>
  <c r="AU178" i="9"/>
  <c r="BG71" i="9"/>
  <c r="BJ71" i="9"/>
  <c r="AV235" i="9"/>
  <c r="AW235" i="9" s="1"/>
  <c r="AX235" i="9" s="1"/>
  <c r="AS235" i="9"/>
  <c r="AT235" i="9" s="1"/>
  <c r="AY235" i="9" s="1"/>
  <c r="AS178" i="9"/>
  <c r="AT178" i="9" s="1"/>
  <c r="AY178" i="9" s="1"/>
  <c r="BG290" i="9"/>
  <c r="BJ290" i="9"/>
  <c r="AU187" i="9"/>
  <c r="AR187" i="9"/>
  <c r="AF307" i="9"/>
  <c r="AK307" i="9" s="1"/>
  <c r="BG93" i="9"/>
  <c r="BJ93" i="9"/>
  <c r="AR302" i="9"/>
  <c r="AU302" i="9"/>
  <c r="AW114" i="9"/>
  <c r="AX114" i="9" s="1"/>
  <c r="AR118" i="9"/>
  <c r="AU118" i="9"/>
  <c r="AW118" i="9" s="1"/>
  <c r="AX118" i="9" s="1"/>
  <c r="AU88" i="9"/>
  <c r="AR88" i="9"/>
  <c r="BD370" i="9"/>
  <c r="BD182" i="9"/>
  <c r="BD25" i="9"/>
  <c r="BG25" i="9" s="1"/>
  <c r="AS354" i="9"/>
  <c r="AT354" i="9" s="1"/>
  <c r="AY354" i="9" s="1"/>
  <c r="AV354" i="9"/>
  <c r="AW354" i="9" s="1"/>
  <c r="AX354" i="9" s="1"/>
  <c r="AU27" i="9"/>
  <c r="AR27" i="9"/>
  <c r="AT27" i="9" s="1"/>
  <c r="AY27" i="9" s="1"/>
  <c r="AF129" i="9"/>
  <c r="AK129" i="9" s="1"/>
  <c r="BJ27" i="9"/>
  <c r="BG27" i="9"/>
  <c r="AR259" i="9"/>
  <c r="AU259" i="9"/>
  <c r="AS187" i="9"/>
  <c r="AV177" i="9"/>
  <c r="AW177" i="9" s="1"/>
  <c r="AX177" i="9" s="1"/>
  <c r="AS177" i="9"/>
  <c r="AT177" i="9" s="1"/>
  <c r="AY177" i="9" s="1"/>
  <c r="BJ29" i="9"/>
  <c r="BG29" i="9"/>
  <c r="AR224" i="9"/>
  <c r="AU224" i="9"/>
  <c r="AW224" i="9" s="1"/>
  <c r="AX224" i="9" s="1"/>
  <c r="AS279" i="9"/>
  <c r="AT279" i="9" s="1"/>
  <c r="AY279" i="9" s="1"/>
  <c r="AS337" i="9"/>
  <c r="AT337" i="9" s="1"/>
  <c r="AY337" i="9" s="1"/>
  <c r="AV337" i="9"/>
  <c r="AW337" i="9" s="1"/>
  <c r="AX337" i="9" s="1"/>
  <c r="BJ18" i="9"/>
  <c r="BG200" i="9"/>
  <c r="BJ200" i="9"/>
  <c r="AU285" i="9"/>
  <c r="AR285" i="9"/>
  <c r="AI288" i="9"/>
  <c r="AJ288" i="9" s="1"/>
  <c r="AW21" i="9"/>
  <c r="AX21" i="9" s="1"/>
  <c r="AV187" i="9"/>
  <c r="AW225" i="9"/>
  <c r="AX225" i="9" s="1"/>
  <c r="BJ201" i="9"/>
  <c r="BG201" i="9"/>
  <c r="AI277" i="9"/>
  <c r="AJ277" i="9" s="1"/>
  <c r="AS146" i="9"/>
  <c r="AT146" i="9" s="1"/>
  <c r="AY146" i="9" s="1"/>
  <c r="AV146" i="9"/>
  <c r="AW146" i="9" s="1"/>
  <c r="AX146" i="9" s="1"/>
  <c r="AR16" i="9"/>
  <c r="AT16" i="9" s="1"/>
  <c r="AY16" i="9" s="1"/>
  <c r="AU16" i="9"/>
  <c r="AR207" i="9"/>
  <c r="AT207" i="9" s="1"/>
  <c r="AY207" i="9" s="1"/>
  <c r="AU207" i="9"/>
  <c r="BE292" i="9"/>
  <c r="AV279" i="9"/>
  <c r="AF190" i="9"/>
  <c r="AK190" i="9" s="1"/>
  <c r="AV121" i="9"/>
  <c r="AW121" i="9" s="1"/>
  <c r="AX121" i="9" s="1"/>
  <c r="AF192" i="9"/>
  <c r="AK192" i="9" s="1"/>
  <c r="AF318" i="9"/>
  <c r="AK318" i="9" s="1"/>
  <c r="AU103" i="9"/>
  <c r="AW103" i="9" s="1"/>
  <c r="AX103" i="9" s="1"/>
  <c r="AR103" i="9"/>
  <c r="BJ265" i="9"/>
  <c r="BG265" i="9"/>
  <c r="AU331" i="9"/>
  <c r="AR331" i="9"/>
  <c r="AT331" i="9" s="1"/>
  <c r="AY331" i="9" s="1"/>
  <c r="AI31" i="9"/>
  <c r="AJ31" i="9" s="1"/>
  <c r="AF331" i="9"/>
  <c r="AK331" i="9" s="1"/>
  <c r="AS84" i="9"/>
  <c r="AT84" i="9" s="1"/>
  <c r="AY84" i="9" s="1"/>
  <c r="AV84" i="9"/>
  <c r="AW84" i="9" s="1"/>
  <c r="AX84" i="9" s="1"/>
  <c r="AS266" i="9"/>
  <c r="AT266" i="9" s="1"/>
  <c r="AY266" i="9" s="1"/>
  <c r="AV266" i="9"/>
  <c r="AW266" i="9" s="1"/>
  <c r="AX266" i="9" s="1"/>
  <c r="BJ121" i="9"/>
  <c r="BG121" i="9"/>
  <c r="BJ222" i="9"/>
  <c r="BG222" i="9"/>
  <c r="AT322" i="9"/>
  <c r="AY322" i="9" s="1"/>
  <c r="AS353" i="9"/>
  <c r="AT353" i="9" s="1"/>
  <c r="AY353" i="9" s="1"/>
  <c r="AV353" i="9"/>
  <c r="AW353" i="9" s="1"/>
  <c r="AX353" i="9" s="1"/>
  <c r="AV171" i="9"/>
  <c r="AW171" i="9" s="1"/>
  <c r="AX171" i="9" s="1"/>
  <c r="AS171" i="9"/>
  <c r="AT171" i="9" s="1"/>
  <c r="AY171" i="9" s="1"/>
  <c r="AV216" i="9"/>
  <c r="AW216" i="9" s="1"/>
  <c r="AX216" i="9" s="1"/>
  <c r="AS216" i="9"/>
  <c r="AT216" i="9" s="1"/>
  <c r="AY216" i="9" s="1"/>
  <c r="AR116" i="9"/>
  <c r="AT116" i="9" s="1"/>
  <c r="AY116" i="9" s="1"/>
  <c r="AU116" i="9"/>
  <c r="AW116" i="9" s="1"/>
  <c r="AX116" i="9" s="1"/>
  <c r="AR203" i="9"/>
  <c r="AU203" i="9"/>
  <c r="AW203" i="9" s="1"/>
  <c r="AX203" i="9" s="1"/>
  <c r="AR361" i="9"/>
  <c r="AT361" i="9" s="1"/>
  <c r="AY361" i="9" s="1"/>
  <c r="AU361" i="9"/>
  <c r="AW361" i="9" s="1"/>
  <c r="AX361" i="9" s="1"/>
  <c r="AF197" i="9"/>
  <c r="AK197" i="9" s="1"/>
  <c r="AR86" i="9"/>
  <c r="AU86" i="9"/>
  <c r="AR270" i="9"/>
  <c r="AT270" i="9" s="1"/>
  <c r="AY270" i="9" s="1"/>
  <c r="AU270" i="9"/>
  <c r="BG330" i="9"/>
  <c r="BJ330" i="9"/>
  <c r="AF322" i="9"/>
  <c r="AK322" i="9" s="1"/>
  <c r="AS51" i="9"/>
  <c r="AT51" i="9" s="1"/>
  <c r="AY51" i="9" s="1"/>
  <c r="AV51" i="9"/>
  <c r="AR60" i="9"/>
  <c r="AT60" i="9" s="1"/>
  <c r="AY60" i="9" s="1"/>
  <c r="AU60" i="9"/>
  <c r="BJ233" i="9"/>
  <c r="BG233" i="9"/>
  <c r="BJ298" i="9"/>
  <c r="BG298" i="9"/>
  <c r="AI283" i="9"/>
  <c r="AJ283" i="9" s="1"/>
  <c r="AV350" i="9"/>
  <c r="AW350" i="9" s="1"/>
  <c r="AX350" i="9" s="1"/>
  <c r="AF250" i="9"/>
  <c r="AK250" i="9" s="1"/>
  <c r="AI27" i="9"/>
  <c r="AJ27" i="9" s="1"/>
  <c r="BG94" i="9"/>
  <c r="BJ94" i="9"/>
  <c r="AU195" i="9"/>
  <c r="AW195" i="9" s="1"/>
  <c r="AX195" i="9" s="1"/>
  <c r="AR195" i="9"/>
  <c r="BG365" i="9"/>
  <c r="BJ365" i="9"/>
  <c r="AS224" i="9"/>
  <c r="AS259" i="9"/>
  <c r="AT259" i="9" s="1"/>
  <c r="AY259" i="9" s="1"/>
  <c r="BG127" i="9"/>
  <c r="BJ127" i="9"/>
  <c r="BJ208" i="9"/>
  <c r="BG208" i="9"/>
  <c r="AU304" i="9"/>
  <c r="AR304" i="9"/>
  <c r="AI126" i="9"/>
  <c r="AJ126" i="9" s="1"/>
  <c r="AF54" i="9"/>
  <c r="AK54" i="9" s="1"/>
  <c r="AF193" i="9"/>
  <c r="AK193" i="9" s="1"/>
  <c r="AF226" i="9"/>
  <c r="AK226" i="9" s="1"/>
  <c r="AU43" i="9"/>
  <c r="AW43" i="9" s="1"/>
  <c r="AX43" i="9" s="1"/>
  <c r="AR43" i="9"/>
  <c r="AT43" i="9" s="1"/>
  <c r="AY43" i="9" s="1"/>
  <c r="BE130" i="9"/>
  <c r="BJ273" i="9"/>
  <c r="BG273" i="9"/>
  <c r="AI50" i="9"/>
  <c r="AJ50" i="9" s="1"/>
  <c r="AI108" i="9"/>
  <c r="AJ108" i="9" s="1"/>
  <c r="AS165" i="9"/>
  <c r="AT165" i="9" s="1"/>
  <c r="AY165" i="9" s="1"/>
  <c r="AV165" i="9"/>
  <c r="AW165" i="9" s="1"/>
  <c r="AX165" i="9" s="1"/>
  <c r="AI260" i="9"/>
  <c r="AJ260" i="9" s="1"/>
  <c r="AU105" i="9"/>
  <c r="AW105" i="9" s="1"/>
  <c r="AX105" i="9" s="1"/>
  <c r="AR105" i="9"/>
  <c r="AR101" i="9"/>
  <c r="AU101" i="9"/>
  <c r="AR338" i="9"/>
  <c r="AU338" i="9"/>
  <c r="AI293" i="9"/>
  <c r="AJ293" i="9" s="1"/>
  <c r="AF162" i="9"/>
  <c r="AK162" i="9" s="1"/>
  <c r="AF62" i="9"/>
  <c r="AK62" i="9" s="1"/>
  <c r="AI121" i="9"/>
  <c r="AJ121" i="9" s="1"/>
  <c r="AI291" i="9"/>
  <c r="AJ291" i="9" s="1"/>
  <c r="BD332" i="9"/>
  <c r="BG332" i="9" s="1"/>
  <c r="BD306" i="9"/>
  <c r="BD327" i="9"/>
  <c r="BD316" i="9"/>
  <c r="BD297" i="9"/>
  <c r="BD318" i="9"/>
  <c r="BS318" i="9"/>
  <c r="BD275" i="9"/>
  <c r="BG275" i="9" s="1"/>
  <c r="BD229" i="9"/>
  <c r="BD206" i="9"/>
  <c r="BG206" i="9" s="1"/>
  <c r="BD245" i="9"/>
  <c r="BD183" i="9"/>
  <c r="BD252" i="9"/>
  <c r="BD169" i="9"/>
  <c r="BD199" i="9"/>
  <c r="BS199" i="9"/>
  <c r="BD176" i="9"/>
  <c r="BD137" i="9"/>
  <c r="BD105" i="9"/>
  <c r="BD84" i="9"/>
  <c r="BD86" i="9"/>
  <c r="BS80" i="9"/>
  <c r="BD80" i="9"/>
  <c r="BD33" i="9"/>
  <c r="BD30" i="9"/>
  <c r="BD18" i="9"/>
  <c r="BG18" i="9" s="1"/>
  <c r="AU139" i="9"/>
  <c r="AW139" i="9" s="1"/>
  <c r="AX139" i="9" s="1"/>
  <c r="AR139" i="9"/>
  <c r="BE134" i="9"/>
  <c r="BE343" i="9"/>
  <c r="AV179" i="9"/>
  <c r="AW179" i="9" s="1"/>
  <c r="AX179" i="9" s="1"/>
  <c r="AI168" i="9"/>
  <c r="AJ168" i="9" s="1"/>
  <c r="AS288" i="9"/>
  <c r="AT288" i="9" s="1"/>
  <c r="AY288" i="9" s="1"/>
  <c r="AF364" i="9"/>
  <c r="AK364" i="9" s="1"/>
  <c r="AU36" i="9"/>
  <c r="AR36" i="9"/>
  <c r="BE153" i="9"/>
  <c r="BE322" i="9"/>
  <c r="AV215" i="9"/>
  <c r="AW215" i="9" s="1"/>
  <c r="AX215" i="9" s="1"/>
  <c r="BE68" i="9"/>
  <c r="AF242" i="9"/>
  <c r="AK242" i="9" s="1"/>
  <c r="AR54" i="9"/>
  <c r="AT54" i="9" s="1"/>
  <c r="AY54" i="9" s="1"/>
  <c r="AU54" i="9"/>
  <c r="AW54" i="9" s="1"/>
  <c r="AX54" i="9" s="1"/>
  <c r="BE245" i="9"/>
  <c r="AF297" i="9"/>
  <c r="AK297" i="9" s="1"/>
  <c r="AI214" i="9"/>
  <c r="AJ214" i="9" s="1"/>
  <c r="AS269" i="9"/>
  <c r="AT269" i="9" s="1"/>
  <c r="AY269" i="9" s="1"/>
  <c r="AS79" i="9"/>
  <c r="AV347" i="9"/>
  <c r="AW347" i="9" s="1"/>
  <c r="AX347" i="9" s="1"/>
  <c r="AV90" i="9"/>
  <c r="AW90" i="9" s="1"/>
  <c r="AX90" i="9" s="1"/>
  <c r="AS198" i="9"/>
  <c r="AT198" i="9" s="1"/>
  <c r="AY198" i="9" s="1"/>
  <c r="AS202" i="9"/>
  <c r="AT202" i="9" s="1"/>
  <c r="AY202" i="9" s="1"/>
  <c r="AS181" i="9"/>
  <c r="AT181" i="9" s="1"/>
  <c r="AY181" i="9" s="1"/>
  <c r="AS75" i="9"/>
  <c r="AT75" i="9" s="1"/>
  <c r="AY75" i="9" s="1"/>
  <c r="AV176" i="9"/>
  <c r="AW176" i="9" s="1"/>
  <c r="AX176" i="9" s="1"/>
  <c r="AV29" i="9"/>
  <c r="AW29" i="9" s="1"/>
  <c r="AX29" i="9" s="1"/>
  <c r="AV209" i="9"/>
  <c r="AU346" i="9"/>
  <c r="AR346" i="9"/>
  <c r="AT346" i="9" s="1"/>
  <c r="AY346" i="9" s="1"/>
  <c r="AW178" i="9"/>
  <c r="AX178" i="9" s="1"/>
  <c r="AW276" i="9"/>
  <c r="AX276" i="9" s="1"/>
  <c r="AR252" i="9"/>
  <c r="AU252" i="9"/>
  <c r="AW252" i="9" s="1"/>
  <c r="AX252" i="9" s="1"/>
  <c r="BJ199" i="9"/>
  <c r="BG199" i="9"/>
  <c r="BG272" i="9"/>
  <c r="BJ272" i="9"/>
  <c r="BG88" i="9"/>
  <c r="BJ88" i="9"/>
  <c r="BD305" i="9"/>
  <c r="BD168" i="9"/>
  <c r="AT131" i="9"/>
  <c r="AY131" i="9" s="1"/>
  <c r="AW101" i="9"/>
  <c r="AX101" i="9" s="1"/>
  <c r="AU223" i="9"/>
  <c r="AW223" i="9" s="1"/>
  <c r="AX223" i="9" s="1"/>
  <c r="AR223" i="9"/>
  <c r="AW199" i="9"/>
  <c r="AX199" i="9" s="1"/>
  <c r="BG159" i="9"/>
  <c r="BJ159" i="9"/>
  <c r="AT119" i="9"/>
  <c r="AY119" i="9" s="1"/>
  <c r="AF148" i="9"/>
  <c r="AK148" i="9" s="1"/>
  <c r="AR205" i="9"/>
  <c r="AU205" i="9"/>
  <c r="AV326" i="9"/>
  <c r="AW326" i="9" s="1"/>
  <c r="AX326" i="9" s="1"/>
  <c r="AS326" i="9"/>
  <c r="AT326" i="9" s="1"/>
  <c r="AY326" i="9" s="1"/>
  <c r="AU356" i="9"/>
  <c r="AW356" i="9" s="1"/>
  <c r="AX356" i="9" s="1"/>
  <c r="AR356" i="9"/>
  <c r="AV104" i="9"/>
  <c r="AW104" i="9" s="1"/>
  <c r="AX104" i="9" s="1"/>
  <c r="AS104" i="9"/>
  <c r="AT104" i="9" s="1"/>
  <c r="AY104" i="9" s="1"/>
  <c r="AW275" i="9"/>
  <c r="AX275" i="9" s="1"/>
  <c r="AS205" i="9"/>
  <c r="AT205" i="9" s="1"/>
  <c r="AY205" i="9" s="1"/>
  <c r="AV205" i="9"/>
  <c r="BG205" i="9"/>
  <c r="BJ205" i="9"/>
  <c r="BG356" i="9"/>
  <c r="BJ356" i="9"/>
  <c r="AT225" i="9"/>
  <c r="AY225" i="9" s="1"/>
  <c r="AW129" i="9"/>
  <c r="AX129" i="9" s="1"/>
  <c r="AV368" i="9"/>
  <c r="AW368" i="9" s="1"/>
  <c r="AX368" i="9" s="1"/>
  <c r="AS368" i="9"/>
  <c r="AT368" i="9" s="1"/>
  <c r="AY368" i="9" s="1"/>
  <c r="AR150" i="9"/>
  <c r="AT150" i="9" s="1"/>
  <c r="AY150" i="9" s="1"/>
  <c r="AU150" i="9"/>
  <c r="AW150" i="9" s="1"/>
  <c r="AX150" i="9" s="1"/>
  <c r="AF248" i="9"/>
  <c r="AK248" i="9" s="1"/>
  <c r="AR18" i="9"/>
  <c r="AT18" i="9" s="1"/>
  <c r="AY18" i="9" s="1"/>
  <c r="AU18" i="9"/>
  <c r="AU200" i="9"/>
  <c r="AW200" i="9" s="1"/>
  <c r="AX200" i="9" s="1"/>
  <c r="AR200" i="9"/>
  <c r="AT200" i="9" s="1"/>
  <c r="AY200" i="9" s="1"/>
  <c r="BG285" i="9"/>
  <c r="BJ285" i="9"/>
  <c r="AS182" i="9"/>
  <c r="AT182" i="9" s="1"/>
  <c r="AY182" i="9" s="1"/>
  <c r="AV182" i="9"/>
  <c r="AW182" i="9" s="1"/>
  <c r="AX182" i="9" s="1"/>
  <c r="AF288" i="9"/>
  <c r="AK288" i="9" s="1"/>
  <c r="AS311" i="9"/>
  <c r="AT311" i="9" s="1"/>
  <c r="AY311" i="9" s="1"/>
  <c r="AV311" i="9"/>
  <c r="AW311" i="9" s="1"/>
  <c r="AX311" i="9" s="1"/>
  <c r="AT21" i="9"/>
  <c r="AY21" i="9" s="1"/>
  <c r="AW331" i="9"/>
  <c r="AX331" i="9" s="1"/>
  <c r="AS246" i="9"/>
  <c r="AT246" i="9" s="1"/>
  <c r="AY246" i="9" s="1"/>
  <c r="AV246" i="9"/>
  <c r="AW246" i="9" s="1"/>
  <c r="AX246" i="9" s="1"/>
  <c r="AU201" i="9"/>
  <c r="AR201" i="9"/>
  <c r="BG207" i="9"/>
  <c r="BJ207" i="9"/>
  <c r="AU292" i="9"/>
  <c r="AW292" i="9" s="1"/>
  <c r="AX292" i="9" s="1"/>
  <c r="AR292" i="9"/>
  <c r="AI190" i="9"/>
  <c r="AJ190" i="9" s="1"/>
  <c r="AW280" i="9"/>
  <c r="AX280" i="9" s="1"/>
  <c r="AF372" i="9"/>
  <c r="AK372" i="9" s="1"/>
  <c r="AI192" i="9"/>
  <c r="AJ192" i="9" s="1"/>
  <c r="AF368" i="9"/>
  <c r="AK368" i="9" s="1"/>
  <c r="BJ103" i="9"/>
  <c r="AR265" i="9"/>
  <c r="AT265" i="9" s="1"/>
  <c r="AY265" i="9" s="1"/>
  <c r="AU265" i="9"/>
  <c r="AW265" i="9" s="1"/>
  <c r="AX265" i="9" s="1"/>
  <c r="BG331" i="9"/>
  <c r="BJ331" i="9"/>
  <c r="AF31" i="9"/>
  <c r="AK31" i="9" s="1"/>
  <c r="AU286" i="9"/>
  <c r="AR286" i="9"/>
  <c r="BG22" i="9"/>
  <c r="BJ22" i="9"/>
  <c r="BJ110" i="9"/>
  <c r="BG110" i="9"/>
  <c r="BE244" i="9"/>
  <c r="AI271" i="9"/>
  <c r="AJ271" i="9" s="1"/>
  <c r="AV115" i="9"/>
  <c r="AW115" i="9" s="1"/>
  <c r="AX115" i="9" s="1"/>
  <c r="AI304" i="9"/>
  <c r="AJ304" i="9" s="1"/>
  <c r="AR135" i="9"/>
  <c r="AU135" i="9"/>
  <c r="AU251" i="9"/>
  <c r="AR251" i="9"/>
  <c r="AU327" i="9"/>
  <c r="AR327" i="9"/>
  <c r="AT327" i="9" s="1"/>
  <c r="AY327" i="9" s="1"/>
  <c r="AI197" i="9"/>
  <c r="AJ197" i="9" s="1"/>
  <c r="AS69" i="9"/>
  <c r="AT69" i="9" s="1"/>
  <c r="AY69" i="9" s="1"/>
  <c r="AV69" i="9"/>
  <c r="AW69" i="9" s="1"/>
  <c r="AX69" i="9" s="1"/>
  <c r="AI310" i="9"/>
  <c r="AJ310" i="9" s="1"/>
  <c r="BG126" i="9"/>
  <c r="BJ126" i="9"/>
  <c r="BJ252" i="9"/>
  <c r="AR359" i="9"/>
  <c r="AT359" i="9" s="1"/>
  <c r="AY359" i="9" s="1"/>
  <c r="AU359" i="9"/>
  <c r="AI322" i="9"/>
  <c r="AJ322" i="9" s="1"/>
  <c r="BE60" i="9"/>
  <c r="AR233" i="9"/>
  <c r="AU233" i="9"/>
  <c r="AW233" i="9" s="1"/>
  <c r="AX233" i="9" s="1"/>
  <c r="AR298" i="9"/>
  <c r="AT298" i="9" s="1"/>
  <c r="AY298" i="9" s="1"/>
  <c r="AU298" i="9"/>
  <c r="AW298" i="9" s="1"/>
  <c r="AX298" i="9" s="1"/>
  <c r="AF283" i="9"/>
  <c r="AK283" i="9" s="1"/>
  <c r="AS350" i="9"/>
  <c r="AT350" i="9" s="1"/>
  <c r="AY350" i="9" s="1"/>
  <c r="AT120" i="9"/>
  <c r="AY120" i="9" s="1"/>
  <c r="AU94" i="9"/>
  <c r="AR94" i="9"/>
  <c r="AT94" i="9" s="1"/>
  <c r="AY94" i="9" s="1"/>
  <c r="BG195" i="9"/>
  <c r="BJ195" i="9"/>
  <c r="AR365" i="9"/>
  <c r="AT365" i="9" s="1"/>
  <c r="AY365" i="9" s="1"/>
  <c r="AU365" i="9"/>
  <c r="AW365" i="9" s="1"/>
  <c r="AX365" i="9" s="1"/>
  <c r="AS122" i="9"/>
  <c r="AT122" i="9" s="1"/>
  <c r="AY122" i="9" s="1"/>
  <c r="AV122" i="9"/>
  <c r="AF341" i="9"/>
  <c r="AK341" i="9" s="1"/>
  <c r="AV259" i="9"/>
  <c r="AW259" i="9" s="1"/>
  <c r="AX259" i="9" s="1"/>
  <c r="AU127" i="9"/>
  <c r="AR127" i="9"/>
  <c r="AT127" i="9" s="1"/>
  <c r="AY127" i="9" s="1"/>
  <c r="AU208" i="9"/>
  <c r="AW208" i="9" s="1"/>
  <c r="AX208" i="9" s="1"/>
  <c r="AR208" i="9"/>
  <c r="AT208" i="9" s="1"/>
  <c r="AY208" i="9" s="1"/>
  <c r="BE304" i="9"/>
  <c r="AF72" i="9"/>
  <c r="AK72" i="9" s="1"/>
  <c r="AI134" i="9"/>
  <c r="AJ134" i="9" s="1"/>
  <c r="AI193" i="9"/>
  <c r="AJ193" i="9" s="1"/>
  <c r="AI226" i="9"/>
  <c r="AJ226" i="9" s="1"/>
  <c r="BG43" i="9"/>
  <c r="BJ43" i="9"/>
  <c r="AR130" i="9"/>
  <c r="AU130" i="9"/>
  <c r="AW130" i="9" s="1"/>
  <c r="AX130" i="9" s="1"/>
  <c r="AR273" i="9"/>
  <c r="AU273" i="9"/>
  <c r="AW273" i="9" s="1"/>
  <c r="AX273" i="9" s="1"/>
  <c r="AS349" i="9"/>
  <c r="AT349" i="9" s="1"/>
  <c r="AY349" i="9" s="1"/>
  <c r="AF108" i="9"/>
  <c r="AK108" i="9" s="1"/>
  <c r="AS248" i="9"/>
  <c r="AT248" i="9" s="1"/>
  <c r="AY248" i="9" s="1"/>
  <c r="AV248" i="9"/>
  <c r="AV95" i="9"/>
  <c r="AW95" i="9" s="1"/>
  <c r="AX95" i="9" s="1"/>
  <c r="BG105" i="9"/>
  <c r="BE101" i="9"/>
  <c r="BE338" i="9"/>
  <c r="AS258" i="9"/>
  <c r="AT258" i="9" s="1"/>
  <c r="AY258" i="9" s="1"/>
  <c r="AV258" i="9"/>
  <c r="AW258" i="9" s="1"/>
  <c r="AX258" i="9" s="1"/>
  <c r="AV169" i="9"/>
  <c r="AW169" i="9" s="1"/>
  <c r="AX169" i="9" s="1"/>
  <c r="AR371" i="9"/>
  <c r="AT371" i="9" s="1"/>
  <c r="AY371" i="9" s="1"/>
  <c r="AU371" i="9"/>
  <c r="AW371" i="9" s="1"/>
  <c r="AX371" i="9" s="1"/>
  <c r="AF196" i="9"/>
  <c r="AK196" i="9" s="1"/>
  <c r="AF121" i="9"/>
  <c r="AK121" i="9" s="1"/>
  <c r="AF106" i="9"/>
  <c r="AK106" i="9" s="1"/>
  <c r="AF291" i="9"/>
  <c r="AK291" i="9" s="1"/>
  <c r="AS40" i="9"/>
  <c r="AT40" i="9" s="1"/>
  <c r="AY40" i="9" s="1"/>
  <c r="BD354" i="9"/>
  <c r="BD344" i="9"/>
  <c r="BG344" i="9" s="1"/>
  <c r="BS325" i="9"/>
  <c r="BD325" i="9"/>
  <c r="BD323" i="9"/>
  <c r="BD284" i="9"/>
  <c r="BG284" i="9" s="1"/>
  <c r="BD261" i="9"/>
  <c r="BD269" i="9"/>
  <c r="BD243" i="9"/>
  <c r="BD190" i="9"/>
  <c r="BD223" i="9"/>
  <c r="BS223" i="9"/>
  <c r="BD152" i="9"/>
  <c r="BD248" i="9"/>
  <c r="BD149" i="9"/>
  <c r="BD178" i="9"/>
  <c r="BD172" i="9"/>
  <c r="BD95" i="9"/>
  <c r="BD91" i="9"/>
  <c r="BD56" i="9"/>
  <c r="BD55" i="9"/>
  <c r="BS55" i="9"/>
  <c r="BS79" i="9"/>
  <c r="BD79" i="9"/>
  <c r="BJ79" i="9" s="1"/>
  <c r="BD24" i="9"/>
  <c r="BP13" i="9"/>
  <c r="BQ13" i="9" s="1"/>
  <c r="BP15" i="9"/>
  <c r="BQ15" i="9" s="1"/>
  <c r="BR15" i="9" s="1"/>
  <c r="BP24" i="9"/>
  <c r="BQ24" i="9" s="1"/>
  <c r="BR24" i="9" s="1"/>
  <c r="BP26" i="9"/>
  <c r="BQ26" i="9" s="1"/>
  <c r="BR26" i="9" s="1"/>
  <c r="BP28" i="9"/>
  <c r="BQ28" i="9" s="1"/>
  <c r="BR28" i="9" s="1"/>
  <c r="BP30" i="9"/>
  <c r="BQ30" i="9" s="1"/>
  <c r="BP9" i="9"/>
  <c r="BQ9" i="9" s="1"/>
  <c r="BP27" i="9"/>
  <c r="BQ27" i="9" s="1"/>
  <c r="BP22" i="9"/>
  <c r="BQ22" i="9" s="1"/>
  <c r="BR22" i="9" s="1"/>
  <c r="BP31" i="9"/>
  <c r="BQ31" i="9" s="1"/>
  <c r="BR31" i="9" s="1"/>
  <c r="BP35" i="9"/>
  <c r="BQ35" i="9" s="1"/>
  <c r="BP41" i="9"/>
  <c r="BQ41" i="9" s="1"/>
  <c r="BP45" i="9"/>
  <c r="BQ45" i="9" s="1"/>
  <c r="BP49" i="9"/>
  <c r="BQ49" i="9" s="1"/>
  <c r="BP53" i="9"/>
  <c r="BQ53" i="9" s="1"/>
  <c r="BP57" i="9"/>
  <c r="BQ57" i="9" s="1"/>
  <c r="BP61" i="9"/>
  <c r="BQ61" i="9" s="1"/>
  <c r="BP65" i="9"/>
  <c r="BQ65" i="9" s="1"/>
  <c r="BR65" i="9" s="1"/>
  <c r="BP10" i="9"/>
  <c r="BQ10" i="9" s="1"/>
  <c r="BP8" i="9"/>
  <c r="BQ8" i="9" s="1"/>
  <c r="BP17" i="9"/>
  <c r="BQ17" i="9" s="1"/>
  <c r="BR17" i="9" s="1"/>
  <c r="BP18" i="9"/>
  <c r="BQ18" i="9" s="1"/>
  <c r="BO4" i="9"/>
  <c r="BP16" i="9"/>
  <c r="BQ16" i="9" s="1"/>
  <c r="BR16" i="9" s="1"/>
  <c r="BP11" i="9"/>
  <c r="BQ11" i="9" s="1"/>
  <c r="BR11" i="9" s="1"/>
  <c r="BP14" i="9"/>
  <c r="BQ14" i="9" s="1"/>
  <c r="BP23" i="9"/>
  <c r="BQ23" i="9" s="1"/>
  <c r="BP52" i="9"/>
  <c r="BQ52" i="9" s="1"/>
  <c r="BP59" i="9"/>
  <c r="BQ59" i="9" s="1"/>
  <c r="BP67" i="9"/>
  <c r="BQ67" i="9" s="1"/>
  <c r="BR67" i="9" s="1"/>
  <c r="BP34" i="9"/>
  <c r="BQ34" i="9" s="1"/>
  <c r="BP19" i="9"/>
  <c r="BQ19" i="9" s="1"/>
  <c r="BP20" i="9"/>
  <c r="BQ20" i="9" s="1"/>
  <c r="BP21" i="9"/>
  <c r="BQ21" i="9" s="1"/>
  <c r="BR21" i="9" s="1"/>
  <c r="BP25" i="9"/>
  <c r="BQ25" i="9" s="1"/>
  <c r="BR25" i="9" s="1"/>
  <c r="BP55" i="9"/>
  <c r="BQ55" i="9" s="1"/>
  <c r="BR55" i="9" s="1"/>
  <c r="BP73" i="9"/>
  <c r="BQ73" i="9" s="1"/>
  <c r="BR73" i="9" s="1"/>
  <c r="BP77" i="9"/>
  <c r="BQ77" i="9" s="1"/>
  <c r="BP81" i="9"/>
  <c r="BQ81" i="9" s="1"/>
  <c r="BP58" i="9"/>
  <c r="BQ58" i="9" s="1"/>
  <c r="BP69" i="9"/>
  <c r="BQ69" i="9" s="1"/>
  <c r="BR69" i="9" s="1"/>
  <c r="BP12" i="9"/>
  <c r="BQ12" i="9" s="1"/>
  <c r="BP38" i="9"/>
  <c r="BQ38" i="9" s="1"/>
  <c r="BR38" i="9" s="1"/>
  <c r="BP29" i="9"/>
  <c r="BQ29" i="9" s="1"/>
  <c r="BP32" i="9"/>
  <c r="BQ32" i="9" s="1"/>
  <c r="BP56" i="9"/>
  <c r="BQ56" i="9" s="1"/>
  <c r="BP64" i="9"/>
  <c r="BQ64" i="9" s="1"/>
  <c r="BP37" i="9"/>
  <c r="BQ37" i="9" s="1"/>
  <c r="BP44" i="9"/>
  <c r="BQ44" i="9" s="1"/>
  <c r="BP47" i="9"/>
  <c r="BQ47" i="9" s="1"/>
  <c r="BR47" i="9" s="1"/>
  <c r="BP46" i="9"/>
  <c r="BQ46" i="9" s="1"/>
  <c r="BP50" i="9"/>
  <c r="BQ50" i="9" s="1"/>
  <c r="BR50" i="9" s="1"/>
  <c r="BP60" i="9"/>
  <c r="BQ60" i="9" s="1"/>
  <c r="BR60" i="9" s="1"/>
  <c r="BP51" i="9"/>
  <c r="BQ51" i="9" s="1"/>
  <c r="BR51" i="9" s="1"/>
  <c r="BP93" i="9"/>
  <c r="BQ93" i="9" s="1"/>
  <c r="BP97" i="9"/>
  <c r="BQ97" i="9" s="1"/>
  <c r="BP101" i="9"/>
  <c r="BQ101" i="9" s="1"/>
  <c r="BR101" i="9" s="1"/>
  <c r="BP105" i="9"/>
  <c r="BQ105" i="9" s="1"/>
  <c r="BP109" i="9"/>
  <c r="BQ109" i="9" s="1"/>
  <c r="BR109" i="9" s="1"/>
  <c r="BP113" i="9"/>
  <c r="BQ113" i="9" s="1"/>
  <c r="BP117" i="9"/>
  <c r="BQ117" i="9" s="1"/>
  <c r="BP121" i="9"/>
  <c r="BQ121" i="9" s="1"/>
  <c r="BP125" i="9"/>
  <c r="BQ125" i="9" s="1"/>
  <c r="BP129" i="9"/>
  <c r="BQ129" i="9" s="1"/>
  <c r="BP68" i="9"/>
  <c r="BQ68" i="9" s="1"/>
  <c r="BP80" i="9"/>
  <c r="BQ80" i="9" s="1"/>
  <c r="BR80" i="9" s="1"/>
  <c r="BP82" i="9"/>
  <c r="BQ82" i="9" s="1"/>
  <c r="BP83" i="9"/>
  <c r="BQ83" i="9" s="1"/>
  <c r="BP54" i="9"/>
  <c r="BQ54" i="9" s="1"/>
  <c r="BP89" i="9"/>
  <c r="BQ89" i="9" s="1"/>
  <c r="BP92" i="9"/>
  <c r="BQ92" i="9" s="1"/>
  <c r="BR92" i="9" s="1"/>
  <c r="BP94" i="9"/>
  <c r="BQ94" i="9" s="1"/>
  <c r="BP95" i="9"/>
  <c r="BQ95" i="9" s="1"/>
  <c r="BR95" i="9" s="1"/>
  <c r="BP107" i="9"/>
  <c r="BQ107" i="9" s="1"/>
  <c r="BR107" i="9" s="1"/>
  <c r="BP114" i="9"/>
  <c r="BQ114" i="9" s="1"/>
  <c r="BP33" i="9"/>
  <c r="BQ33" i="9" s="1"/>
  <c r="BR33" i="9" s="1"/>
  <c r="BP42" i="9"/>
  <c r="BQ42" i="9" s="1"/>
  <c r="BP43" i="9"/>
  <c r="BQ43" i="9" s="1"/>
  <c r="BP76" i="9"/>
  <c r="BQ76" i="9" s="1"/>
  <c r="BR76" i="9" s="1"/>
  <c r="BP102" i="9"/>
  <c r="BQ102" i="9" s="1"/>
  <c r="BP40" i="9"/>
  <c r="BQ40" i="9" s="1"/>
  <c r="BP78" i="9"/>
  <c r="BQ78" i="9" s="1"/>
  <c r="BR78" i="9" s="1"/>
  <c r="BP75" i="9"/>
  <c r="BQ75" i="9" s="1"/>
  <c r="BP115" i="9"/>
  <c r="BQ115" i="9" s="1"/>
  <c r="BR115" i="9" s="1"/>
  <c r="BP145" i="9"/>
  <c r="BQ145" i="9" s="1"/>
  <c r="BP149" i="9"/>
  <c r="BQ149" i="9" s="1"/>
  <c r="BR149" i="9" s="1"/>
  <c r="BP153" i="9"/>
  <c r="BQ153" i="9" s="1"/>
  <c r="BR153" i="9" s="1"/>
  <c r="BP157" i="9"/>
  <c r="BQ157" i="9" s="1"/>
  <c r="BP74" i="9"/>
  <c r="BQ74" i="9" s="1"/>
  <c r="BR74" i="9" s="1"/>
  <c r="BP122" i="9"/>
  <c r="BQ122" i="9" s="1"/>
  <c r="BP123" i="9"/>
  <c r="BQ123" i="9" s="1"/>
  <c r="BP110" i="9"/>
  <c r="BQ110" i="9" s="1"/>
  <c r="BR110" i="9" s="1"/>
  <c r="BP111" i="9"/>
  <c r="BQ111" i="9" s="1"/>
  <c r="BP70" i="9"/>
  <c r="BQ70" i="9" s="1"/>
  <c r="BR70" i="9" s="1"/>
  <c r="BP85" i="9"/>
  <c r="BQ85" i="9" s="1"/>
  <c r="BP100" i="9"/>
  <c r="BQ100" i="9" s="1"/>
  <c r="BR100" i="9" s="1"/>
  <c r="BP112" i="9"/>
  <c r="BQ112" i="9" s="1"/>
  <c r="BP39" i="9"/>
  <c r="BQ39" i="9" s="1"/>
  <c r="BP63" i="9"/>
  <c r="BQ63" i="9" s="1"/>
  <c r="BR63" i="9" s="1"/>
  <c r="BP130" i="9"/>
  <c r="BQ130" i="9" s="1"/>
  <c r="BP36" i="9"/>
  <c r="BQ36" i="9" s="1"/>
  <c r="BP48" i="9"/>
  <c r="BQ48" i="9" s="1"/>
  <c r="BP79" i="9"/>
  <c r="BQ79" i="9" s="1"/>
  <c r="BR79" i="9" s="1"/>
  <c r="BP87" i="9"/>
  <c r="BQ87" i="9" s="1"/>
  <c r="BP116" i="9"/>
  <c r="BQ116" i="9" s="1"/>
  <c r="BP140" i="9"/>
  <c r="BQ140" i="9" s="1"/>
  <c r="BP86" i="9"/>
  <c r="BQ86" i="9" s="1"/>
  <c r="BR86" i="9" s="1"/>
  <c r="BP91" i="9"/>
  <c r="BQ91" i="9" s="1"/>
  <c r="BR91" i="9" s="1"/>
  <c r="BP96" i="9"/>
  <c r="BQ96" i="9" s="1"/>
  <c r="BP99" i="9"/>
  <c r="BQ99" i="9" s="1"/>
  <c r="BR99" i="9" s="1"/>
  <c r="BP103" i="9"/>
  <c r="BQ103" i="9" s="1"/>
  <c r="BR103" i="9" s="1"/>
  <c r="BP141" i="9"/>
  <c r="BQ141" i="9" s="1"/>
  <c r="BP144" i="9"/>
  <c r="BQ144" i="9" s="1"/>
  <c r="BR144" i="9" s="1"/>
  <c r="BP62" i="9"/>
  <c r="BQ62" i="9" s="1"/>
  <c r="BP88" i="9"/>
  <c r="BQ88" i="9" s="1"/>
  <c r="BP128" i="9"/>
  <c r="BQ128" i="9" s="1"/>
  <c r="BP146" i="9"/>
  <c r="BQ146" i="9" s="1"/>
  <c r="BP118" i="9"/>
  <c r="BQ118" i="9" s="1"/>
  <c r="BP131" i="9"/>
  <c r="BQ131" i="9" s="1"/>
  <c r="BP142" i="9"/>
  <c r="BQ142" i="9" s="1"/>
  <c r="BP154" i="9"/>
  <c r="BQ154" i="9" s="1"/>
  <c r="BP156" i="9"/>
  <c r="BQ156" i="9" s="1"/>
  <c r="BR156" i="9" s="1"/>
  <c r="BP104" i="9"/>
  <c r="BQ104" i="9" s="1"/>
  <c r="BR104" i="9" s="1"/>
  <c r="BP158" i="9"/>
  <c r="BQ158" i="9" s="1"/>
  <c r="BP159" i="9"/>
  <c r="BQ159" i="9" s="1"/>
  <c r="BP160" i="9"/>
  <c r="BQ160" i="9" s="1"/>
  <c r="BP167" i="9"/>
  <c r="BQ167" i="9" s="1"/>
  <c r="BP171" i="9"/>
  <c r="BQ171" i="9" s="1"/>
  <c r="BP175" i="9"/>
  <c r="BQ175" i="9" s="1"/>
  <c r="BR175" i="9" s="1"/>
  <c r="BP179" i="9"/>
  <c r="BQ179" i="9" s="1"/>
  <c r="BR179" i="9" s="1"/>
  <c r="BP183" i="9"/>
  <c r="BQ183" i="9" s="1"/>
  <c r="BR183" i="9" s="1"/>
  <c r="BP187" i="9"/>
  <c r="BQ187" i="9" s="1"/>
  <c r="BP191" i="9"/>
  <c r="BQ191" i="9" s="1"/>
  <c r="BP195" i="9"/>
  <c r="BQ195" i="9" s="1"/>
  <c r="BP199" i="9"/>
  <c r="BQ199" i="9" s="1"/>
  <c r="BR199" i="9" s="1"/>
  <c r="BP203" i="9"/>
  <c r="BQ203" i="9" s="1"/>
  <c r="BP120" i="9"/>
  <c r="BQ120" i="9" s="1"/>
  <c r="BP136" i="9"/>
  <c r="BQ136" i="9" s="1"/>
  <c r="BP143" i="9"/>
  <c r="BQ143" i="9" s="1"/>
  <c r="BP151" i="9"/>
  <c r="BQ151" i="9" s="1"/>
  <c r="BP127" i="9"/>
  <c r="BQ127" i="9" s="1"/>
  <c r="BR127" i="9" s="1"/>
  <c r="BP161" i="9"/>
  <c r="BQ161" i="9" s="1"/>
  <c r="BP71" i="9"/>
  <c r="BQ71" i="9" s="1"/>
  <c r="BP108" i="9"/>
  <c r="BQ108" i="9" s="1"/>
  <c r="BP137" i="9"/>
  <c r="BQ137" i="9" s="1"/>
  <c r="BR137" i="9" s="1"/>
  <c r="BP150" i="9"/>
  <c r="BQ150" i="9" s="1"/>
  <c r="BP139" i="9"/>
  <c r="BQ139" i="9" s="1"/>
  <c r="BP163" i="9"/>
  <c r="BQ163" i="9" s="1"/>
  <c r="BP176" i="9"/>
  <c r="BQ176" i="9" s="1"/>
  <c r="BP181" i="9"/>
  <c r="BQ181" i="9" s="1"/>
  <c r="BP186" i="9"/>
  <c r="BQ186" i="9" s="1"/>
  <c r="BP126" i="9"/>
  <c r="BQ126" i="9" s="1"/>
  <c r="BP147" i="9"/>
  <c r="BQ147" i="9" s="1"/>
  <c r="BP178" i="9"/>
  <c r="BQ178" i="9" s="1"/>
  <c r="BR178" i="9" s="1"/>
  <c r="BP188" i="9"/>
  <c r="BQ188" i="9" s="1"/>
  <c r="BP208" i="9"/>
  <c r="BQ208" i="9" s="1"/>
  <c r="BR208" i="9" s="1"/>
  <c r="BP206" i="9"/>
  <c r="BQ206" i="9" s="1"/>
  <c r="BR206" i="9" s="1"/>
  <c r="BP210" i="9"/>
  <c r="BQ210" i="9" s="1"/>
  <c r="BP212" i="9"/>
  <c r="BQ212" i="9" s="1"/>
  <c r="BP215" i="9"/>
  <c r="BQ215" i="9" s="1"/>
  <c r="BP219" i="9"/>
  <c r="BQ219" i="9" s="1"/>
  <c r="BP223" i="9"/>
  <c r="BQ223" i="9" s="1"/>
  <c r="BR223" i="9" s="1"/>
  <c r="BP227" i="9"/>
  <c r="BQ227" i="9" s="1"/>
  <c r="BP231" i="9"/>
  <c r="BQ231" i="9" s="1"/>
  <c r="BP235" i="9"/>
  <c r="BQ235" i="9" s="1"/>
  <c r="BP138" i="9"/>
  <c r="BQ138" i="9" s="1"/>
  <c r="BP155" i="9"/>
  <c r="BQ155" i="9" s="1"/>
  <c r="BP72" i="9"/>
  <c r="BQ72" i="9" s="1"/>
  <c r="BP90" i="9"/>
  <c r="BQ90" i="9" s="1"/>
  <c r="BP162" i="9"/>
  <c r="BQ162" i="9" s="1"/>
  <c r="BP172" i="9"/>
  <c r="BQ172" i="9" s="1"/>
  <c r="BR172" i="9" s="1"/>
  <c r="BP177" i="9"/>
  <c r="BQ177" i="9" s="1"/>
  <c r="BP98" i="9"/>
  <c r="BQ98" i="9" s="1"/>
  <c r="BP132" i="9"/>
  <c r="BQ132" i="9" s="1"/>
  <c r="BP135" i="9"/>
  <c r="BQ135" i="9" s="1"/>
  <c r="BP182" i="9"/>
  <c r="BQ182" i="9" s="1"/>
  <c r="BR182" i="9" s="1"/>
  <c r="BP184" i="9"/>
  <c r="BQ184" i="9" s="1"/>
  <c r="BP185" i="9"/>
  <c r="BQ185" i="9" s="1"/>
  <c r="BP189" i="9"/>
  <c r="BQ189" i="9" s="1"/>
  <c r="BP196" i="9"/>
  <c r="BQ196" i="9" s="1"/>
  <c r="BP234" i="9"/>
  <c r="BQ234" i="9" s="1"/>
  <c r="BP148" i="9"/>
  <c r="BQ148" i="9" s="1"/>
  <c r="BR148" i="9" s="1"/>
  <c r="BP169" i="9"/>
  <c r="BQ169" i="9" s="1"/>
  <c r="BR169" i="9" s="1"/>
  <c r="BP193" i="9"/>
  <c r="BQ193" i="9" s="1"/>
  <c r="BP218" i="9"/>
  <c r="BQ218" i="9" s="1"/>
  <c r="BR218" i="9" s="1"/>
  <c r="BP229" i="9"/>
  <c r="BQ229" i="9" s="1"/>
  <c r="BR229" i="9" s="1"/>
  <c r="BP204" i="9"/>
  <c r="BQ204" i="9" s="1"/>
  <c r="BP222" i="9"/>
  <c r="BQ222" i="9" s="1"/>
  <c r="BP239" i="9"/>
  <c r="BQ239" i="9" s="1"/>
  <c r="BP243" i="9"/>
  <c r="BQ243" i="9" s="1"/>
  <c r="BR243" i="9" s="1"/>
  <c r="BP247" i="9"/>
  <c r="BQ247" i="9" s="1"/>
  <c r="BP251" i="9"/>
  <c r="BQ251" i="9" s="1"/>
  <c r="BP255" i="9"/>
  <c r="BQ255" i="9" s="1"/>
  <c r="BR255" i="9" s="1"/>
  <c r="BP259" i="9"/>
  <c r="BQ259" i="9" s="1"/>
  <c r="BR259" i="9" s="1"/>
  <c r="BP263" i="9"/>
  <c r="BQ263" i="9" s="1"/>
  <c r="BP267" i="9"/>
  <c r="BQ267" i="9" s="1"/>
  <c r="BP124" i="9"/>
  <c r="BQ124" i="9" s="1"/>
  <c r="BP173" i="9"/>
  <c r="BQ173" i="9" s="1"/>
  <c r="BR173" i="9" s="1"/>
  <c r="BP211" i="9"/>
  <c r="BQ211" i="9" s="1"/>
  <c r="BP214" i="9"/>
  <c r="BQ214" i="9" s="1"/>
  <c r="BR214" i="9" s="1"/>
  <c r="BP106" i="9"/>
  <c r="BQ106" i="9" s="1"/>
  <c r="BP119" i="9"/>
  <c r="BQ119" i="9" s="1"/>
  <c r="BP165" i="9"/>
  <c r="BQ165" i="9" s="1"/>
  <c r="BP200" i="9"/>
  <c r="BQ200" i="9" s="1"/>
  <c r="BP202" i="9"/>
  <c r="BQ202" i="9" s="1"/>
  <c r="BP152" i="9"/>
  <c r="BQ152" i="9" s="1"/>
  <c r="BR152" i="9" s="1"/>
  <c r="BP170" i="9"/>
  <c r="BQ170" i="9" s="1"/>
  <c r="BP180" i="9"/>
  <c r="BQ180" i="9" s="1"/>
  <c r="BR180" i="9" s="1"/>
  <c r="BP201" i="9"/>
  <c r="BQ201" i="9" s="1"/>
  <c r="BR201" i="9" s="1"/>
  <c r="BP269" i="9"/>
  <c r="BQ269" i="9" s="1"/>
  <c r="BR269" i="9" s="1"/>
  <c r="BP275" i="9"/>
  <c r="BQ275" i="9" s="1"/>
  <c r="BP277" i="9"/>
  <c r="BQ277" i="9" s="1"/>
  <c r="BP190" i="9"/>
  <c r="BQ190" i="9" s="1"/>
  <c r="BR190" i="9" s="1"/>
  <c r="BP233" i="9"/>
  <c r="BQ233" i="9" s="1"/>
  <c r="BP256" i="9"/>
  <c r="BQ256" i="9" s="1"/>
  <c r="BP257" i="9"/>
  <c r="BQ257" i="9" s="1"/>
  <c r="BP279" i="9"/>
  <c r="BQ279" i="9" s="1"/>
  <c r="BP281" i="9"/>
  <c r="BQ281" i="9" s="1"/>
  <c r="BR281" i="9" s="1"/>
  <c r="BP192" i="9"/>
  <c r="BQ192" i="9" s="1"/>
  <c r="BP205" i="9"/>
  <c r="BQ205" i="9" s="1"/>
  <c r="BP213" i="9"/>
  <c r="BQ213" i="9" s="1"/>
  <c r="BR213" i="9" s="1"/>
  <c r="BP248" i="9"/>
  <c r="BQ248" i="9" s="1"/>
  <c r="BR248" i="9" s="1"/>
  <c r="BP253" i="9"/>
  <c r="BQ253" i="9" s="1"/>
  <c r="BP258" i="9"/>
  <c r="BQ258" i="9" s="1"/>
  <c r="BP66" i="9"/>
  <c r="BQ66" i="9" s="1"/>
  <c r="BP194" i="9"/>
  <c r="BQ194" i="9" s="1"/>
  <c r="BP237" i="9"/>
  <c r="BQ237" i="9" s="1"/>
  <c r="BP242" i="9"/>
  <c r="BQ242" i="9" s="1"/>
  <c r="BP266" i="9"/>
  <c r="BQ266" i="9" s="1"/>
  <c r="BP207" i="9"/>
  <c r="BQ207" i="9" s="1"/>
  <c r="BP260" i="9"/>
  <c r="BQ260" i="9" s="1"/>
  <c r="BP261" i="9"/>
  <c r="BQ261" i="9" s="1"/>
  <c r="BR261" i="9" s="1"/>
  <c r="BP198" i="9"/>
  <c r="BQ198" i="9" s="1"/>
  <c r="BP224" i="9"/>
  <c r="BQ224" i="9" s="1"/>
  <c r="BP164" i="9"/>
  <c r="BQ164" i="9" s="1"/>
  <c r="BP84" i="9"/>
  <c r="BQ84" i="9" s="1"/>
  <c r="BR84" i="9" s="1"/>
  <c r="BP166" i="9"/>
  <c r="BQ166" i="9" s="1"/>
  <c r="BP197" i="9"/>
  <c r="BQ197" i="9" s="1"/>
  <c r="BP133" i="9"/>
  <c r="BQ133" i="9" s="1"/>
  <c r="BP225" i="9"/>
  <c r="BQ225" i="9" s="1"/>
  <c r="BP134" i="9"/>
  <c r="BQ134" i="9" s="1"/>
  <c r="BP168" i="9"/>
  <c r="BQ168" i="9" s="1"/>
  <c r="BP174" i="9"/>
  <c r="BQ174" i="9" s="1"/>
  <c r="BP216" i="9"/>
  <c r="BQ216" i="9" s="1"/>
  <c r="BP241" i="9"/>
  <c r="BQ241" i="9" s="1"/>
  <c r="BP226" i="9"/>
  <c r="BQ226" i="9" s="1"/>
  <c r="BP252" i="9"/>
  <c r="BQ252" i="9" s="1"/>
  <c r="BR252" i="9" s="1"/>
  <c r="BP254" i="9"/>
  <c r="BQ254" i="9" s="1"/>
  <c r="BP264" i="9"/>
  <c r="BQ264" i="9" s="1"/>
  <c r="BP220" i="9"/>
  <c r="BQ220" i="9" s="1"/>
  <c r="BP240" i="9"/>
  <c r="BQ240" i="9" s="1"/>
  <c r="BP250" i="9"/>
  <c r="BQ250" i="9" s="1"/>
  <c r="BR250" i="9" s="1"/>
  <c r="BP228" i="9"/>
  <c r="BQ228" i="9" s="1"/>
  <c r="BP249" i="9"/>
  <c r="BQ249" i="9" s="1"/>
  <c r="BP246" i="9"/>
  <c r="BQ246" i="9" s="1"/>
  <c r="BP236" i="9"/>
  <c r="BQ236" i="9" s="1"/>
  <c r="BP262" i="9"/>
  <c r="BQ262" i="9" s="1"/>
  <c r="BP270" i="9"/>
  <c r="BQ270" i="9" s="1"/>
  <c r="BP244" i="9"/>
  <c r="BQ244" i="9" s="1"/>
  <c r="BP209" i="9"/>
  <c r="BQ209" i="9" s="1"/>
  <c r="BP221" i="9"/>
  <c r="BQ221" i="9" s="1"/>
  <c r="BP232" i="9"/>
  <c r="BQ232" i="9" s="1"/>
  <c r="BP238" i="9"/>
  <c r="BQ238" i="9" s="1"/>
  <c r="BR238" i="9" s="1"/>
  <c r="BP280" i="9"/>
  <c r="BQ280" i="9" s="1"/>
  <c r="BP284" i="9"/>
  <c r="BQ284" i="9" s="1"/>
  <c r="BR284" i="9" s="1"/>
  <c r="BP304" i="9"/>
  <c r="BQ304" i="9" s="1"/>
  <c r="BP306" i="9"/>
  <c r="BQ306" i="9" s="1"/>
  <c r="BR306" i="9" s="1"/>
  <c r="BP283" i="9"/>
  <c r="BQ283" i="9" s="1"/>
  <c r="BP290" i="9"/>
  <c r="BQ290" i="9" s="1"/>
  <c r="BP217" i="9"/>
  <c r="BQ217" i="9" s="1"/>
  <c r="BR217" i="9" s="1"/>
  <c r="BP230" i="9"/>
  <c r="BQ230" i="9" s="1"/>
  <c r="BP273" i="9"/>
  <c r="BQ273" i="9" s="1"/>
  <c r="BP265" i="9"/>
  <c r="BQ265" i="9" s="1"/>
  <c r="BP289" i="9"/>
  <c r="BQ289" i="9" s="1"/>
  <c r="BP274" i="9"/>
  <c r="BQ274" i="9" s="1"/>
  <c r="BP282" i="9"/>
  <c r="BQ282" i="9" s="1"/>
  <c r="BP278" i="9"/>
  <c r="BQ278" i="9" s="1"/>
  <c r="BR278" i="9" s="1"/>
  <c r="BP294" i="9"/>
  <c r="BQ294" i="9" s="1"/>
  <c r="BP271" i="9"/>
  <c r="BQ271" i="9" s="1"/>
  <c r="BP286" i="9"/>
  <c r="BQ286" i="9" s="1"/>
  <c r="BR286" i="9" s="1"/>
  <c r="BP268" i="9"/>
  <c r="BQ268" i="9" s="1"/>
  <c r="BP245" i="9"/>
  <c r="BQ245" i="9" s="1"/>
  <c r="BR245" i="9" s="1"/>
  <c r="BP272" i="9"/>
  <c r="BQ272" i="9" s="1"/>
  <c r="BP276" i="9"/>
  <c r="BQ276" i="9" s="1"/>
  <c r="BP285" i="9"/>
  <c r="BQ285" i="9" s="1"/>
  <c r="BP292" i="9"/>
  <c r="BQ292" i="9" s="1"/>
  <c r="BP311" i="9"/>
  <c r="BQ311" i="9" s="1"/>
  <c r="BP287" i="9"/>
  <c r="BQ287" i="9" s="1"/>
  <c r="BP293" i="9"/>
  <c r="BQ293" i="9" s="1"/>
  <c r="BP297" i="9"/>
  <c r="BQ297" i="9" s="1"/>
  <c r="BR297" i="9" s="1"/>
  <c r="BP301" i="9"/>
  <c r="BQ301" i="9" s="1"/>
  <c r="BP296" i="9"/>
  <c r="BQ296" i="9" s="1"/>
  <c r="BP308" i="9"/>
  <c r="BQ308" i="9" s="1"/>
  <c r="BP295" i="9"/>
  <c r="BQ295" i="9" s="1"/>
  <c r="BP298" i="9"/>
  <c r="BQ298" i="9" s="1"/>
  <c r="BP315" i="9"/>
  <c r="BQ315" i="9" s="1"/>
  <c r="BP305" i="9"/>
  <c r="BQ305" i="9" s="1"/>
  <c r="BR305" i="9" s="1"/>
  <c r="BP302" i="9"/>
  <c r="BQ302" i="9" s="1"/>
  <c r="BP299" i="9"/>
  <c r="BQ299" i="9" s="1"/>
  <c r="BP321" i="9"/>
  <c r="BQ321" i="9" s="1"/>
  <c r="BP291" i="9"/>
  <c r="BQ291" i="9" s="1"/>
  <c r="BP288" i="9"/>
  <c r="BQ288" i="9" s="1"/>
  <c r="BP310" i="9"/>
  <c r="BQ310" i="9" s="1"/>
  <c r="BP300" i="9"/>
  <c r="BQ300" i="9" s="1"/>
  <c r="BP303" i="9"/>
  <c r="BQ303" i="9" s="1"/>
  <c r="BR303" i="9" s="1"/>
  <c r="BP307" i="9"/>
  <c r="BQ307" i="9" s="1"/>
  <c r="BP326" i="9"/>
  <c r="BQ326" i="9" s="1"/>
  <c r="BP314" i="9"/>
  <c r="BQ314" i="9" s="1"/>
  <c r="BP328" i="9"/>
  <c r="BQ328" i="9" s="1"/>
  <c r="BP330" i="9"/>
  <c r="BQ330" i="9" s="1"/>
  <c r="BP312" i="9"/>
  <c r="BQ312" i="9" s="1"/>
  <c r="BP332" i="9"/>
  <c r="BQ332" i="9" s="1"/>
  <c r="BR332" i="9" s="1"/>
  <c r="BP334" i="9"/>
  <c r="BQ334" i="9" s="1"/>
  <c r="BP342" i="9"/>
  <c r="BQ342" i="9" s="1"/>
  <c r="BP317" i="9"/>
  <c r="BQ317" i="9" s="1"/>
  <c r="BP324" i="9"/>
  <c r="BQ324" i="9" s="1"/>
  <c r="BR324" i="9" s="1"/>
  <c r="BP336" i="9"/>
  <c r="BQ336" i="9" s="1"/>
  <c r="BP338" i="9"/>
  <c r="BQ338" i="9" s="1"/>
  <c r="BP325" i="9"/>
  <c r="BQ325" i="9" s="1"/>
  <c r="BR325" i="9" s="1"/>
  <c r="BP327" i="9"/>
  <c r="BQ327" i="9" s="1"/>
  <c r="BR327" i="9" s="1"/>
  <c r="BP313" i="9"/>
  <c r="BQ313" i="9" s="1"/>
  <c r="BP320" i="9"/>
  <c r="BQ320" i="9" s="1"/>
  <c r="BP329" i="9"/>
  <c r="BQ329" i="9" s="1"/>
  <c r="BP331" i="9"/>
  <c r="BQ331" i="9" s="1"/>
  <c r="BP319" i="9"/>
  <c r="BQ319" i="9" s="1"/>
  <c r="BP333" i="9"/>
  <c r="BQ333" i="9" s="1"/>
  <c r="BP335" i="9"/>
  <c r="BQ335" i="9" s="1"/>
  <c r="BP340" i="9"/>
  <c r="BQ340" i="9" s="1"/>
  <c r="BR340" i="9" s="1"/>
  <c r="BP344" i="9"/>
  <c r="BQ344" i="9" s="1"/>
  <c r="BR344" i="9" s="1"/>
  <c r="BP348" i="9"/>
  <c r="BQ348" i="9" s="1"/>
  <c r="BP352" i="9"/>
  <c r="BQ352" i="9" s="1"/>
  <c r="BP356" i="9"/>
  <c r="BQ356" i="9" s="1"/>
  <c r="BP309" i="9"/>
  <c r="BQ309" i="9" s="1"/>
  <c r="BP337" i="9"/>
  <c r="BQ337" i="9" s="1"/>
  <c r="BP316" i="9"/>
  <c r="BQ316" i="9" s="1"/>
  <c r="BR316" i="9" s="1"/>
  <c r="BP322" i="9"/>
  <c r="BQ322" i="9" s="1"/>
  <c r="BP318" i="9"/>
  <c r="BQ318" i="9" s="1"/>
  <c r="BR318" i="9" s="1"/>
  <c r="BP367" i="9"/>
  <c r="BQ367" i="9" s="1"/>
  <c r="BR367" i="9" s="1"/>
  <c r="BP369" i="9"/>
  <c r="BQ369" i="9" s="1"/>
  <c r="BP339" i="9"/>
  <c r="BQ339" i="9" s="1"/>
  <c r="BP341" i="9"/>
  <c r="BQ341" i="9" s="1"/>
  <c r="BR341" i="9" s="1"/>
  <c r="BP350" i="9"/>
  <c r="BQ350" i="9" s="1"/>
  <c r="BR350" i="9" s="1"/>
  <c r="BP355" i="9"/>
  <c r="BQ355" i="9" s="1"/>
  <c r="BP345" i="9"/>
  <c r="BQ345" i="9" s="1"/>
  <c r="BP358" i="9"/>
  <c r="BQ358" i="9" s="1"/>
  <c r="BP347" i="9"/>
  <c r="BQ347" i="9" s="1"/>
  <c r="BP360" i="9"/>
  <c r="BQ360" i="9" s="1"/>
  <c r="BP362" i="9"/>
  <c r="BQ362" i="9" s="1"/>
  <c r="BP354" i="9"/>
  <c r="BQ354" i="9" s="1"/>
  <c r="BR354" i="9" s="1"/>
  <c r="BP343" i="9"/>
  <c r="BQ343" i="9" s="1"/>
  <c r="BP353" i="9"/>
  <c r="BQ353" i="9" s="1"/>
  <c r="BP349" i="9"/>
  <c r="BQ349" i="9" s="1"/>
  <c r="BP323" i="9"/>
  <c r="BQ323" i="9" s="1"/>
  <c r="BR323" i="9" s="1"/>
  <c r="BP346" i="9"/>
  <c r="BQ346" i="9" s="1"/>
  <c r="BP359" i="9"/>
  <c r="BQ359" i="9" s="1"/>
  <c r="BP365" i="9"/>
  <c r="BQ365" i="9" s="1"/>
  <c r="BP366" i="9"/>
  <c r="BQ366" i="9" s="1"/>
  <c r="BR366" i="9" s="1"/>
  <c r="BP363" i="9"/>
  <c r="BQ363" i="9" s="1"/>
  <c r="BR363" i="9" s="1"/>
  <c r="BP351" i="9"/>
  <c r="BQ351" i="9" s="1"/>
  <c r="BP368" i="9"/>
  <c r="BQ368" i="9" s="1"/>
  <c r="BP364" i="9"/>
  <c r="BQ364" i="9" s="1"/>
  <c r="BP372" i="9"/>
  <c r="BQ372" i="9" s="1"/>
  <c r="BP361" i="9"/>
  <c r="BQ361" i="9" s="1"/>
  <c r="BP371" i="9"/>
  <c r="BQ371" i="9" s="1"/>
  <c r="BP357" i="9"/>
  <c r="BQ357" i="9" s="1"/>
  <c r="BR357" i="9" s="1"/>
  <c r="BP370" i="9"/>
  <c r="BQ370" i="9" s="1"/>
  <c r="BR370" i="9" s="1"/>
  <c r="BD16" i="9"/>
  <c r="BG16" i="9" s="1"/>
  <c r="BE139" i="9"/>
  <c r="AR134" i="9"/>
  <c r="AT134" i="9" s="1"/>
  <c r="AY134" i="9" s="1"/>
  <c r="AU134" i="9"/>
  <c r="AW134" i="9" s="1"/>
  <c r="AX134" i="9" s="1"/>
  <c r="AR343" i="9"/>
  <c r="AU343" i="9"/>
  <c r="AV131" i="9"/>
  <c r="AW131" i="9" s="1"/>
  <c r="AX131" i="9" s="1"/>
  <c r="AI361" i="9"/>
  <c r="AJ361" i="9" s="1"/>
  <c r="BE141" i="9"/>
  <c r="BE242" i="9"/>
  <c r="BE362" i="9"/>
  <c r="AF258" i="9"/>
  <c r="AK258" i="9" s="1"/>
  <c r="AR164" i="9"/>
  <c r="AT164" i="9" s="1"/>
  <c r="AY164" i="9" s="1"/>
  <c r="AU164" i="9"/>
  <c r="AW164" i="9" s="1"/>
  <c r="AX164" i="9" s="1"/>
  <c r="AU89" i="9"/>
  <c r="AR89" i="9"/>
  <c r="BE178" i="9"/>
  <c r="BE308" i="9"/>
  <c r="AS203" i="9"/>
  <c r="AT203" i="9" s="1"/>
  <c r="AY203" i="9" s="1"/>
  <c r="AS130" i="9"/>
  <c r="AT130" i="9" s="1"/>
  <c r="AY130" i="9" s="1"/>
  <c r="AI84" i="9"/>
  <c r="AJ84" i="9" s="1"/>
  <c r="AF214" i="9"/>
  <c r="AK214" i="9" s="1"/>
  <c r="AV234" i="9"/>
  <c r="AW234" i="9" s="1"/>
  <c r="AX234" i="9" s="1"/>
  <c r="AI93" i="9"/>
  <c r="AJ93" i="9" s="1"/>
  <c r="AS138" i="9"/>
  <c r="AT138" i="9" s="1"/>
  <c r="AY138" i="9" s="1"/>
  <c r="AV217" i="9"/>
  <c r="AW217" i="9" s="1"/>
  <c r="AX217" i="9" s="1"/>
  <c r="AS347" i="9"/>
  <c r="AT347" i="9" s="1"/>
  <c r="AY347" i="9" s="1"/>
  <c r="AV278" i="9"/>
  <c r="AW278" i="9" s="1"/>
  <c r="AX278" i="9" s="1"/>
  <c r="AV198" i="9"/>
  <c r="AW198" i="9" s="1"/>
  <c r="AX198" i="9" s="1"/>
  <c r="AV202" i="9"/>
  <c r="AW202" i="9" s="1"/>
  <c r="AX202" i="9" s="1"/>
  <c r="AS101" i="9"/>
  <c r="AT101" i="9" s="1"/>
  <c r="AY101" i="9" s="1"/>
  <c r="AV75" i="9"/>
  <c r="AW75" i="9" s="1"/>
  <c r="AX75" i="9" s="1"/>
  <c r="AS267" i="9"/>
  <c r="AT267" i="9" s="1"/>
  <c r="AY267" i="9" s="1"/>
  <c r="AS29" i="9"/>
  <c r="AT29" i="9" s="1"/>
  <c r="AY29" i="9" s="1"/>
  <c r="AS209" i="9"/>
  <c r="BR161" i="9" l="1"/>
  <c r="BS161" i="9"/>
  <c r="BR283" i="9"/>
  <c r="BS283" i="9"/>
  <c r="BT84" i="9"/>
  <c r="BR200" i="9"/>
  <c r="BS200" i="9"/>
  <c r="BR177" i="9"/>
  <c r="BS177" i="9"/>
  <c r="BR151" i="9"/>
  <c r="BS151" i="9"/>
  <c r="BW33" i="9"/>
  <c r="BT33" i="9"/>
  <c r="BR113" i="9"/>
  <c r="BS113" i="9"/>
  <c r="BR29" i="9"/>
  <c r="BS29" i="9"/>
  <c r="BR52" i="9"/>
  <c r="BS52" i="9"/>
  <c r="BR41" i="9"/>
  <c r="BS41" i="9"/>
  <c r="BX55" i="9"/>
  <c r="BU55" i="9"/>
  <c r="BX223" i="9"/>
  <c r="BU223" i="9"/>
  <c r="BS297" i="9"/>
  <c r="BS25" i="9"/>
  <c r="BI34" i="9"/>
  <c r="BF34" i="9"/>
  <c r="BJ34" i="9"/>
  <c r="BK34" i="9" s="1"/>
  <c r="BL34" i="9" s="1"/>
  <c r="BG34" i="9"/>
  <c r="BF303" i="9"/>
  <c r="BI303" i="9"/>
  <c r="BG303" i="9"/>
  <c r="BH303" i="9" s="1"/>
  <c r="BM303" i="9" s="1"/>
  <c r="BJ303" i="9"/>
  <c r="BK303" i="9" s="1"/>
  <c r="BL303" i="9" s="1"/>
  <c r="BF366" i="9"/>
  <c r="BI366" i="9"/>
  <c r="BG366" i="9"/>
  <c r="BH366" i="9" s="1"/>
  <c r="BM366" i="9" s="1"/>
  <c r="BJ366" i="9"/>
  <c r="BK366" i="9" s="1"/>
  <c r="BL366" i="9" s="1"/>
  <c r="BJ226" i="9"/>
  <c r="BG226" i="9"/>
  <c r="BH226" i="9" s="1"/>
  <c r="BM226" i="9" s="1"/>
  <c r="BF272" i="9"/>
  <c r="BI272" i="9"/>
  <c r="BK272" i="9" s="1"/>
  <c r="BL272" i="9" s="1"/>
  <c r="BS341" i="9"/>
  <c r="AW74" i="9"/>
  <c r="AX74" i="9" s="1"/>
  <c r="BI343" i="9"/>
  <c r="BF343" i="9"/>
  <c r="BR343" i="9"/>
  <c r="BS343" i="9"/>
  <c r="BR292" i="9"/>
  <c r="BS292" i="9"/>
  <c r="BT243" i="9"/>
  <c r="BW243" i="9"/>
  <c r="BT70" i="9"/>
  <c r="BR56" i="9"/>
  <c r="BS56" i="9"/>
  <c r="BF152" i="9"/>
  <c r="BI152" i="9"/>
  <c r="BJ152" i="9"/>
  <c r="BK152" i="9" s="1"/>
  <c r="BL152" i="9" s="1"/>
  <c r="BX38" i="9"/>
  <c r="BY38" i="9" s="1"/>
  <c r="BZ38" i="9" s="1"/>
  <c r="BU38" i="9"/>
  <c r="BV38" i="9" s="1"/>
  <c r="CA38" i="9" s="1"/>
  <c r="BS217" i="9"/>
  <c r="BX110" i="9"/>
  <c r="BU110" i="9"/>
  <c r="BV110" i="9" s="1"/>
  <c r="CA110" i="9" s="1"/>
  <c r="BR309" i="9"/>
  <c r="BS309" i="9"/>
  <c r="BW213" i="9"/>
  <c r="BR96" i="9"/>
  <c r="BS96" i="9"/>
  <c r="BR59" i="9"/>
  <c r="BS59" i="9"/>
  <c r="BS152" i="9"/>
  <c r="BU199" i="9"/>
  <c r="BX199" i="9"/>
  <c r="BU303" i="9"/>
  <c r="BX303" i="9"/>
  <c r="BU255" i="9"/>
  <c r="BX255" i="9"/>
  <c r="BR362" i="9"/>
  <c r="BS362" i="9"/>
  <c r="BR276" i="9"/>
  <c r="BS276" i="9"/>
  <c r="BR205" i="9"/>
  <c r="BS205" i="9"/>
  <c r="BR222" i="9"/>
  <c r="BS222" i="9"/>
  <c r="BR158" i="9"/>
  <c r="BS158" i="9"/>
  <c r="BT110" i="9"/>
  <c r="BW110" i="9"/>
  <c r="BS344" i="9"/>
  <c r="BT344" i="9" s="1"/>
  <c r="BR361" i="9"/>
  <c r="BS361" i="9"/>
  <c r="BR360" i="9"/>
  <c r="BS360" i="9"/>
  <c r="BR352" i="9"/>
  <c r="BS352" i="9"/>
  <c r="BR317" i="9"/>
  <c r="BS317" i="9"/>
  <c r="BR299" i="9"/>
  <c r="BS299" i="9"/>
  <c r="BR272" i="9"/>
  <c r="BS272" i="9"/>
  <c r="BW306" i="9"/>
  <c r="BT306" i="9"/>
  <c r="BR240" i="9"/>
  <c r="BS240" i="9"/>
  <c r="BR164" i="9"/>
  <c r="BS164" i="9"/>
  <c r="BR192" i="9"/>
  <c r="BS192" i="9"/>
  <c r="BR165" i="9"/>
  <c r="BS165" i="9"/>
  <c r="BR204" i="9"/>
  <c r="BS204" i="9"/>
  <c r="BR188" i="9"/>
  <c r="BS188" i="9"/>
  <c r="BR143" i="9"/>
  <c r="BS143" i="9"/>
  <c r="BT104" i="9"/>
  <c r="BW86" i="9"/>
  <c r="BT86" i="9"/>
  <c r="BR123" i="9"/>
  <c r="BS123" i="9"/>
  <c r="BR114" i="9"/>
  <c r="BS114" i="9"/>
  <c r="BT38" i="9"/>
  <c r="BW38" i="9"/>
  <c r="BR23" i="9"/>
  <c r="BS23" i="9"/>
  <c r="BR35" i="9"/>
  <c r="BS35" i="9"/>
  <c r="BF55" i="9"/>
  <c r="BI55" i="9"/>
  <c r="BG55" i="9"/>
  <c r="BH55" i="9" s="1"/>
  <c r="BM55" i="9" s="1"/>
  <c r="BJ55" i="9"/>
  <c r="BK55" i="9" s="1"/>
  <c r="BL55" i="9" s="1"/>
  <c r="BJ16" i="9"/>
  <c r="BF169" i="9"/>
  <c r="BI169" i="9"/>
  <c r="BG169" i="9"/>
  <c r="BH169" i="9" s="1"/>
  <c r="BM169" i="9" s="1"/>
  <c r="BF297" i="9"/>
  <c r="BI297" i="9"/>
  <c r="BG297" i="9"/>
  <c r="BH297" i="9" s="1"/>
  <c r="BM297" i="9" s="1"/>
  <c r="BJ297" i="9"/>
  <c r="BK297" i="9" s="1"/>
  <c r="BL297" i="9" s="1"/>
  <c r="BS182" i="9"/>
  <c r="BT182" i="9" s="1"/>
  <c r="BS63" i="9"/>
  <c r="BW63" i="9" s="1"/>
  <c r="BJ319" i="9"/>
  <c r="BG319" i="9"/>
  <c r="BF313" i="9"/>
  <c r="BI313" i="9"/>
  <c r="BG313" i="9"/>
  <c r="BH313" i="9" s="1"/>
  <c r="BM313" i="9" s="1"/>
  <c r="BJ313" i="9"/>
  <c r="BK313" i="9" s="1"/>
  <c r="BL313" i="9" s="1"/>
  <c r="BF47" i="9"/>
  <c r="BI47" i="9"/>
  <c r="BG47" i="9"/>
  <c r="BH47" i="9" s="1"/>
  <c r="BM47" i="9" s="1"/>
  <c r="BJ47" i="9"/>
  <c r="BK47" i="9" s="1"/>
  <c r="BL47" i="9" s="1"/>
  <c r="BS366" i="9"/>
  <c r="BK170" i="9"/>
  <c r="BL170" i="9" s="1"/>
  <c r="BF226" i="9"/>
  <c r="BI226" i="9"/>
  <c r="BF336" i="9"/>
  <c r="BI336" i="9"/>
  <c r="BG336" i="9"/>
  <c r="BH336" i="9" s="1"/>
  <c r="BM336" i="9" s="1"/>
  <c r="BJ336" i="9"/>
  <c r="BK336" i="9" s="1"/>
  <c r="BL336" i="9" s="1"/>
  <c r="BF181" i="9"/>
  <c r="BI181" i="9"/>
  <c r="BG181" i="9"/>
  <c r="BH181" i="9" s="1"/>
  <c r="BM181" i="9" s="1"/>
  <c r="BJ181" i="9"/>
  <c r="BK181" i="9" s="1"/>
  <c r="BL181" i="9" s="1"/>
  <c r="BR338" i="9"/>
  <c r="BS338" i="9"/>
  <c r="BR249" i="9"/>
  <c r="BS249" i="9"/>
  <c r="BR132" i="9"/>
  <c r="BS132" i="9"/>
  <c r="BG134" i="9"/>
  <c r="BJ134" i="9"/>
  <c r="BR290" i="9"/>
  <c r="BS290" i="9"/>
  <c r="BR111" i="9"/>
  <c r="BS111" i="9"/>
  <c r="BR302" i="9"/>
  <c r="BS302" i="9"/>
  <c r="BR304" i="9"/>
  <c r="BS304" i="9"/>
  <c r="BR224" i="9"/>
  <c r="BS224" i="9"/>
  <c r="BW281" i="9"/>
  <c r="BT281" i="9"/>
  <c r="BR119" i="9"/>
  <c r="BS119" i="9"/>
  <c r="BR162" i="9"/>
  <c r="BS162" i="9"/>
  <c r="BR136" i="9"/>
  <c r="BS136" i="9"/>
  <c r="BR140" i="9"/>
  <c r="BS140" i="9"/>
  <c r="BR122" i="9"/>
  <c r="BS122" i="9"/>
  <c r="BT107" i="9"/>
  <c r="BW107" i="9"/>
  <c r="BR105" i="9"/>
  <c r="BS105" i="9"/>
  <c r="BR12" i="9"/>
  <c r="BS12" i="9"/>
  <c r="BR14" i="9"/>
  <c r="BS14" i="9"/>
  <c r="BI56" i="9"/>
  <c r="BF56" i="9"/>
  <c r="BJ56" i="9"/>
  <c r="BK56" i="9" s="1"/>
  <c r="BL56" i="9" s="1"/>
  <c r="BG56" i="9"/>
  <c r="BH56" i="9" s="1"/>
  <c r="BM56" i="9" s="1"/>
  <c r="BS190" i="9"/>
  <c r="BS354" i="9"/>
  <c r="AW248" i="9"/>
  <c r="AX248" i="9" s="1"/>
  <c r="BF30" i="9"/>
  <c r="BI30" i="9"/>
  <c r="BG30" i="9"/>
  <c r="BH30" i="9" s="1"/>
  <c r="BM30" i="9" s="1"/>
  <c r="BJ30" i="9"/>
  <c r="BK30" i="9" s="1"/>
  <c r="BL30" i="9" s="1"/>
  <c r="BS169" i="9"/>
  <c r="BF316" i="9"/>
  <c r="BI316" i="9"/>
  <c r="BG316" i="9"/>
  <c r="BH316" i="9" s="1"/>
  <c r="BM316" i="9" s="1"/>
  <c r="BJ316" i="9"/>
  <c r="BK316" i="9" s="1"/>
  <c r="BL316" i="9" s="1"/>
  <c r="BK29" i="9"/>
  <c r="BL29" i="9" s="1"/>
  <c r="BI182" i="9"/>
  <c r="BF182" i="9"/>
  <c r="BJ182" i="9"/>
  <c r="BG182" i="9"/>
  <c r="BS180" i="9"/>
  <c r="BI326" i="9"/>
  <c r="BF326" i="9"/>
  <c r="BG326" i="9"/>
  <c r="BH326" i="9" s="1"/>
  <c r="BM326" i="9" s="1"/>
  <c r="BJ326" i="9"/>
  <c r="BK326" i="9" s="1"/>
  <c r="BL326" i="9" s="1"/>
  <c r="BG293" i="9"/>
  <c r="BJ293" i="9"/>
  <c r="BX47" i="9"/>
  <c r="BY47" i="9" s="1"/>
  <c r="BZ47" i="9" s="1"/>
  <c r="BU47" i="9"/>
  <c r="BK291" i="9"/>
  <c r="BL291" i="9" s="1"/>
  <c r="BF119" i="9"/>
  <c r="BI119" i="9"/>
  <c r="BG119" i="9"/>
  <c r="BH119" i="9" s="1"/>
  <c r="BM119" i="9" s="1"/>
  <c r="BJ119" i="9"/>
  <c r="BK119" i="9" s="1"/>
  <c r="BL119" i="9" s="1"/>
  <c r="BF273" i="9"/>
  <c r="BI273" i="9"/>
  <c r="AT307" i="9"/>
  <c r="AY307" i="9" s="1"/>
  <c r="BS278" i="9"/>
  <c r="BR337" i="9"/>
  <c r="BS337" i="9"/>
  <c r="BT248" i="9"/>
  <c r="BR49" i="9"/>
  <c r="BS49" i="9"/>
  <c r="BS67" i="9"/>
  <c r="BR285" i="9"/>
  <c r="BS285" i="9"/>
  <c r="BR42" i="9"/>
  <c r="BS42" i="9"/>
  <c r="BR347" i="9"/>
  <c r="BS347" i="9"/>
  <c r="BW245" i="9"/>
  <c r="BT245" i="9"/>
  <c r="BR220" i="9"/>
  <c r="BS220" i="9"/>
  <c r="BJ242" i="9"/>
  <c r="BG242" i="9"/>
  <c r="BR364" i="9"/>
  <c r="BS364" i="9"/>
  <c r="BR358" i="9"/>
  <c r="BS358" i="9"/>
  <c r="BR334" i="9"/>
  <c r="BS334" i="9"/>
  <c r="BT305" i="9"/>
  <c r="BW305" i="9"/>
  <c r="BR268" i="9"/>
  <c r="BS268" i="9"/>
  <c r="BR264" i="9"/>
  <c r="BS264" i="9"/>
  <c r="BR198" i="9"/>
  <c r="BS198" i="9"/>
  <c r="BR279" i="9"/>
  <c r="BS279" i="9"/>
  <c r="BR106" i="9"/>
  <c r="BS106" i="9"/>
  <c r="BT218" i="9"/>
  <c r="BW218" i="9"/>
  <c r="BR90" i="9"/>
  <c r="BS90" i="9"/>
  <c r="BR147" i="9"/>
  <c r="BS147" i="9"/>
  <c r="BR120" i="9"/>
  <c r="BS120" i="9"/>
  <c r="BR154" i="9"/>
  <c r="BS154" i="9"/>
  <c r="BR116" i="9"/>
  <c r="BS116" i="9"/>
  <c r="BS91" i="9"/>
  <c r="BW91" i="9" s="1"/>
  <c r="BF190" i="9"/>
  <c r="BI190" i="9"/>
  <c r="BJ190" i="9"/>
  <c r="BK190" i="9" s="1"/>
  <c r="BL190" i="9" s="1"/>
  <c r="BF354" i="9"/>
  <c r="BI354" i="9"/>
  <c r="BG354" i="9"/>
  <c r="BH354" i="9" s="1"/>
  <c r="BM354" i="9" s="1"/>
  <c r="BJ354" i="9"/>
  <c r="BK354" i="9" s="1"/>
  <c r="BL354" i="9" s="1"/>
  <c r="BG68" i="9"/>
  <c r="BH68" i="9" s="1"/>
  <c r="BM68" i="9" s="1"/>
  <c r="BJ68" i="9"/>
  <c r="BS33" i="9"/>
  <c r="BI252" i="9"/>
  <c r="BF252" i="9"/>
  <c r="BS316" i="9"/>
  <c r="BF370" i="9"/>
  <c r="BI370" i="9"/>
  <c r="BJ370" i="9"/>
  <c r="BK370" i="9" s="1"/>
  <c r="BL370" i="9" s="1"/>
  <c r="BS175" i="9"/>
  <c r="BG334" i="9"/>
  <c r="BJ334" i="9"/>
  <c r="BK334" i="9" s="1"/>
  <c r="BL334" i="9" s="1"/>
  <c r="BG41" i="9"/>
  <c r="BJ41" i="9"/>
  <c r="BK41" i="9" s="1"/>
  <c r="BL41" i="9" s="1"/>
  <c r="BS70" i="9"/>
  <c r="BS213" i="9"/>
  <c r="BI126" i="9"/>
  <c r="BF126" i="9"/>
  <c r="BF278" i="9"/>
  <c r="BI278" i="9"/>
  <c r="BR356" i="9"/>
  <c r="BS356" i="9"/>
  <c r="BG141" i="9"/>
  <c r="BH141" i="9" s="1"/>
  <c r="BM141" i="9" s="1"/>
  <c r="BJ141" i="9"/>
  <c r="BR368" i="9"/>
  <c r="BS368" i="9"/>
  <c r="BR345" i="9"/>
  <c r="BS345" i="9"/>
  <c r="BT332" i="9"/>
  <c r="BW332" i="9"/>
  <c r="BR315" i="9"/>
  <c r="BS315" i="9"/>
  <c r="BR280" i="9"/>
  <c r="BS280" i="9"/>
  <c r="BR254" i="9"/>
  <c r="BS254" i="9"/>
  <c r="BT261" i="9"/>
  <c r="BR257" i="9"/>
  <c r="BS257" i="9"/>
  <c r="BR193" i="9"/>
  <c r="BS193" i="9"/>
  <c r="BR72" i="9"/>
  <c r="BS72" i="9"/>
  <c r="BR126" i="9"/>
  <c r="BS126" i="9"/>
  <c r="BR203" i="9"/>
  <c r="BS203" i="9"/>
  <c r="BR142" i="9"/>
  <c r="BS142" i="9"/>
  <c r="BR87" i="9"/>
  <c r="BS87" i="9"/>
  <c r="BR157" i="9"/>
  <c r="BS157" i="9"/>
  <c r="BR94" i="9"/>
  <c r="BS94" i="9"/>
  <c r="BR97" i="9"/>
  <c r="BS97" i="9"/>
  <c r="BR58" i="9"/>
  <c r="BS58" i="9"/>
  <c r="BR27" i="9"/>
  <c r="BS27" i="9"/>
  <c r="BF91" i="9"/>
  <c r="BI91" i="9"/>
  <c r="BJ91" i="9"/>
  <c r="BK91" i="9" s="1"/>
  <c r="BL91" i="9" s="1"/>
  <c r="BG91" i="9"/>
  <c r="BS243" i="9"/>
  <c r="BS305" i="9"/>
  <c r="BF33" i="9"/>
  <c r="BI33" i="9"/>
  <c r="BG33" i="9"/>
  <c r="BH33" i="9" s="1"/>
  <c r="BM33" i="9" s="1"/>
  <c r="BJ33" i="9"/>
  <c r="BK33" i="9" s="1"/>
  <c r="BL33" i="9" s="1"/>
  <c r="BS252" i="9"/>
  <c r="BF327" i="9"/>
  <c r="BI327" i="9"/>
  <c r="BG327" i="9"/>
  <c r="BJ327" i="9"/>
  <c r="AW187" i="9"/>
  <c r="AX187" i="9" s="1"/>
  <c r="BS370" i="9"/>
  <c r="BG190" i="9"/>
  <c r="BH190" i="9" s="1"/>
  <c r="BM190" i="9" s="1"/>
  <c r="BS173" i="9"/>
  <c r="BF175" i="9"/>
  <c r="BI175" i="9"/>
  <c r="BJ175" i="9"/>
  <c r="BK175" i="9" s="1"/>
  <c r="BL175" i="9" s="1"/>
  <c r="BG175" i="9"/>
  <c r="BH175" i="9" s="1"/>
  <c r="BM175" i="9" s="1"/>
  <c r="BS340" i="9"/>
  <c r="BF92" i="9"/>
  <c r="BI92" i="9"/>
  <c r="BG92" i="9"/>
  <c r="BH92" i="9" s="1"/>
  <c r="BM92" i="9" s="1"/>
  <c r="BJ92" i="9"/>
  <c r="BK92" i="9" s="1"/>
  <c r="BL92" i="9" s="1"/>
  <c r="AT292" i="9"/>
  <c r="AY292" i="9" s="1"/>
  <c r="BI76" i="9"/>
  <c r="BF76" i="9"/>
  <c r="BJ76" i="9"/>
  <c r="BK76" i="9" s="1"/>
  <c r="BL76" i="9" s="1"/>
  <c r="BG76" i="9"/>
  <c r="BF153" i="9"/>
  <c r="BI153" i="9"/>
  <c r="BS103" i="9"/>
  <c r="BS99" i="9"/>
  <c r="BS367" i="9"/>
  <c r="BR45" i="9"/>
  <c r="BS45" i="9"/>
  <c r="BR371" i="9"/>
  <c r="BS371" i="9"/>
  <c r="BR335" i="9"/>
  <c r="BS335" i="9"/>
  <c r="BR298" i="9"/>
  <c r="BS298" i="9"/>
  <c r="BR271" i="9"/>
  <c r="BS271" i="9"/>
  <c r="BT238" i="9"/>
  <c r="BW238" i="9"/>
  <c r="BT252" i="9"/>
  <c r="BW252" i="9"/>
  <c r="BR260" i="9"/>
  <c r="BS260" i="9"/>
  <c r="BR256" i="9"/>
  <c r="BS256" i="9"/>
  <c r="BR211" i="9"/>
  <c r="BS211" i="9"/>
  <c r="BW169" i="9"/>
  <c r="BR155" i="9"/>
  <c r="BS155" i="9"/>
  <c r="BR186" i="9"/>
  <c r="BS186" i="9"/>
  <c r="BW199" i="9"/>
  <c r="BT199" i="9"/>
  <c r="BR131" i="9"/>
  <c r="BS131" i="9"/>
  <c r="BW79" i="9"/>
  <c r="BT79" i="9"/>
  <c r="BR93" i="9"/>
  <c r="BS93" i="9"/>
  <c r="BR81" i="9"/>
  <c r="BS81" i="9"/>
  <c r="BR9" i="9"/>
  <c r="BS9" i="9"/>
  <c r="BF95" i="9"/>
  <c r="BI95" i="9"/>
  <c r="BG95" i="9"/>
  <c r="BH95" i="9" s="1"/>
  <c r="BM95" i="9" s="1"/>
  <c r="BJ95" i="9"/>
  <c r="BK95" i="9" s="1"/>
  <c r="BL95" i="9" s="1"/>
  <c r="BG322" i="9"/>
  <c r="BJ322" i="9"/>
  <c r="BF80" i="9"/>
  <c r="BI80" i="9"/>
  <c r="BJ80" i="9"/>
  <c r="BK80" i="9" s="1"/>
  <c r="BL80" i="9" s="1"/>
  <c r="BG80" i="9"/>
  <c r="BH80" i="9" s="1"/>
  <c r="BM80" i="9" s="1"/>
  <c r="BS183" i="9"/>
  <c r="BS327" i="9"/>
  <c r="AT187" i="9"/>
  <c r="AY187" i="9" s="1"/>
  <c r="BI156" i="9"/>
  <c r="BF156" i="9"/>
  <c r="BJ156" i="9"/>
  <c r="BK156" i="9" s="1"/>
  <c r="BL156" i="9" s="1"/>
  <c r="BG156" i="9"/>
  <c r="BH156" i="9" s="1"/>
  <c r="BM156" i="9" s="1"/>
  <c r="BF340" i="9"/>
  <c r="BI340" i="9"/>
  <c r="BG340" i="9"/>
  <c r="BJ340" i="9"/>
  <c r="BK340" i="9" s="1"/>
  <c r="BL340" i="9" s="1"/>
  <c r="BS92" i="9"/>
  <c r="BT92" i="9" s="1"/>
  <c r="BH215" i="9"/>
  <c r="BM215" i="9" s="1"/>
  <c r="AS373" i="9"/>
  <c r="BS259" i="9"/>
  <c r="AT228" i="9"/>
  <c r="AY228" i="9" s="1"/>
  <c r="BS76" i="9"/>
  <c r="BS153" i="9"/>
  <c r="BT153" i="9" s="1"/>
  <c r="BG370" i="9"/>
  <c r="BH370" i="9" s="1"/>
  <c r="BM370" i="9" s="1"/>
  <c r="BF103" i="9"/>
  <c r="BI103" i="9"/>
  <c r="BG103" i="9"/>
  <c r="BH103" i="9" s="1"/>
  <c r="BM103" i="9" s="1"/>
  <c r="BJ169" i="9"/>
  <c r="BK169" i="9" s="1"/>
  <c r="BL169" i="9" s="1"/>
  <c r="BS357" i="9"/>
  <c r="BF367" i="9"/>
  <c r="BI367" i="9"/>
  <c r="BR166" i="9"/>
  <c r="BS166" i="9"/>
  <c r="BR321" i="9"/>
  <c r="BS321" i="9"/>
  <c r="BR330" i="9"/>
  <c r="BS330" i="9"/>
  <c r="BT148" i="9"/>
  <c r="BW148" i="9"/>
  <c r="BR138" i="9"/>
  <c r="BS138" i="9"/>
  <c r="BR181" i="9"/>
  <c r="BS181" i="9"/>
  <c r="BR195" i="9"/>
  <c r="BS195" i="9"/>
  <c r="BR118" i="9"/>
  <c r="BS118" i="9"/>
  <c r="BR48" i="9"/>
  <c r="BS48" i="9"/>
  <c r="BW149" i="9"/>
  <c r="BT149" i="9"/>
  <c r="BR89" i="9"/>
  <c r="BS89" i="9"/>
  <c r="BT51" i="9"/>
  <c r="BW51" i="9"/>
  <c r="BR77" i="9"/>
  <c r="BS77" i="9"/>
  <c r="BR18" i="9"/>
  <c r="BS18" i="9"/>
  <c r="BR30" i="9"/>
  <c r="BS30" i="9"/>
  <c r="BJ60" i="9"/>
  <c r="BG60" i="9"/>
  <c r="BG153" i="9"/>
  <c r="BH153" i="9" s="1"/>
  <c r="BM153" i="9" s="1"/>
  <c r="BJ153" i="9"/>
  <c r="BK153" i="9" s="1"/>
  <c r="BL153" i="9" s="1"/>
  <c r="BU80" i="9"/>
  <c r="BX80" i="9"/>
  <c r="BF183" i="9"/>
  <c r="BI183" i="9"/>
  <c r="BJ183" i="9"/>
  <c r="BG183" i="9"/>
  <c r="BH183" i="9" s="1"/>
  <c r="BM183" i="9" s="1"/>
  <c r="BS306" i="9"/>
  <c r="BS156" i="9"/>
  <c r="BT156" i="9" s="1"/>
  <c r="BI20" i="9"/>
  <c r="BF20" i="9"/>
  <c r="BJ20" i="9"/>
  <c r="BK20" i="9" s="1"/>
  <c r="BL20" i="9" s="1"/>
  <c r="BG20" i="9"/>
  <c r="BH20" i="9" s="1"/>
  <c r="BM20" i="9" s="1"/>
  <c r="BF256" i="9"/>
  <c r="BI256" i="9"/>
  <c r="BJ256" i="9"/>
  <c r="BG256" i="9"/>
  <c r="BF369" i="9"/>
  <c r="BI369" i="9"/>
  <c r="BG369" i="9"/>
  <c r="BH369" i="9" s="1"/>
  <c r="BM369" i="9" s="1"/>
  <c r="BJ369" i="9"/>
  <c r="BK369" i="9" s="1"/>
  <c r="BL369" i="9" s="1"/>
  <c r="BI184" i="9"/>
  <c r="BF184" i="9"/>
  <c r="BJ184" i="9"/>
  <c r="BK184" i="9" s="1"/>
  <c r="BL184" i="9" s="1"/>
  <c r="BG184" i="9"/>
  <c r="BH184" i="9" s="1"/>
  <c r="BM184" i="9" s="1"/>
  <c r="BI259" i="9"/>
  <c r="BF259" i="9"/>
  <c r="BJ259" i="9"/>
  <c r="BK259" i="9" s="1"/>
  <c r="BL259" i="9" s="1"/>
  <c r="BG259" i="9"/>
  <c r="BH259" i="9" s="1"/>
  <c r="BM259" i="9" s="1"/>
  <c r="BJ284" i="9"/>
  <c r="BK284" i="9" s="1"/>
  <c r="BL284" i="9" s="1"/>
  <c r="BF363" i="9"/>
  <c r="BI363" i="9"/>
  <c r="BJ363" i="9"/>
  <c r="BG363" i="9"/>
  <c r="BH363" i="9" s="1"/>
  <c r="BM363" i="9" s="1"/>
  <c r="BF203" i="9"/>
  <c r="BI203" i="9"/>
  <c r="BJ203" i="9"/>
  <c r="BK203" i="9" s="1"/>
  <c r="BL203" i="9" s="1"/>
  <c r="BG203" i="9"/>
  <c r="BH203" i="9" s="1"/>
  <c r="BM203" i="9" s="1"/>
  <c r="BI14" i="9"/>
  <c r="BF14" i="9"/>
  <c r="BF350" i="9"/>
  <c r="BI350" i="9"/>
  <c r="BK350" i="9" s="1"/>
  <c r="BL350" i="9" s="1"/>
  <c r="BF51" i="9"/>
  <c r="BI51" i="9"/>
  <c r="BF346" i="9"/>
  <c r="BI346" i="9"/>
  <c r="BJ346" i="9"/>
  <c r="BK346" i="9" s="1"/>
  <c r="BL346" i="9" s="1"/>
  <c r="BJ25" i="9"/>
  <c r="BR342" i="9"/>
  <c r="BS342" i="9"/>
  <c r="BR226" i="9"/>
  <c r="BS226" i="9"/>
  <c r="BT341" i="9"/>
  <c r="BW341" i="9"/>
  <c r="BR319" i="9"/>
  <c r="BS319" i="9"/>
  <c r="BR328" i="9"/>
  <c r="BS328" i="9"/>
  <c r="BR308" i="9"/>
  <c r="BS308" i="9"/>
  <c r="BT278" i="9"/>
  <c r="BR221" i="9"/>
  <c r="BS221" i="9"/>
  <c r="BR241" i="9"/>
  <c r="BS241" i="9"/>
  <c r="BR266" i="9"/>
  <c r="BS266" i="9"/>
  <c r="BR124" i="9"/>
  <c r="BS124" i="9"/>
  <c r="BR234" i="9"/>
  <c r="BS234" i="9"/>
  <c r="BR235" i="9"/>
  <c r="BS235" i="9"/>
  <c r="BR176" i="9"/>
  <c r="BS176" i="9"/>
  <c r="BR191" i="9"/>
  <c r="BS191" i="9"/>
  <c r="BR146" i="9"/>
  <c r="BS146" i="9"/>
  <c r="BR36" i="9"/>
  <c r="BS36" i="9"/>
  <c r="BR145" i="9"/>
  <c r="BS145" i="9"/>
  <c r="BR54" i="9"/>
  <c r="BS54" i="9"/>
  <c r="BS172" i="9"/>
  <c r="BS269" i="9"/>
  <c r="BK103" i="9"/>
  <c r="BL103" i="9" s="1"/>
  <c r="BS86" i="9"/>
  <c r="BS245" i="9"/>
  <c r="BF306" i="9"/>
  <c r="BI306" i="9"/>
  <c r="BG306" i="9"/>
  <c r="BJ306" i="9"/>
  <c r="BK306" i="9" s="1"/>
  <c r="BL306" i="9" s="1"/>
  <c r="BI15" i="9"/>
  <c r="BF15" i="9"/>
  <c r="BG15" i="9"/>
  <c r="BH15" i="9" s="1"/>
  <c r="BM15" i="9" s="1"/>
  <c r="BH212" i="9"/>
  <c r="BM212" i="9" s="1"/>
  <c r="BH270" i="9"/>
  <c r="BM270" i="9" s="1"/>
  <c r="BI194" i="9"/>
  <c r="BF194" i="9"/>
  <c r="BJ194" i="9"/>
  <c r="BK194" i="9" s="1"/>
  <c r="BL194" i="9" s="1"/>
  <c r="BG194" i="9"/>
  <c r="BH194" i="9" s="1"/>
  <c r="BM194" i="9" s="1"/>
  <c r="BF298" i="9"/>
  <c r="BH298" i="9" s="1"/>
  <c r="BM298" i="9" s="1"/>
  <c r="BI298" i="9"/>
  <c r="BK298" i="9" s="1"/>
  <c r="BL298" i="9" s="1"/>
  <c r="BS214" i="9"/>
  <c r="BS363" i="9"/>
  <c r="BF123" i="9"/>
  <c r="BI123" i="9"/>
  <c r="BG123" i="9"/>
  <c r="BH123" i="9" s="1"/>
  <c r="BM123" i="9" s="1"/>
  <c r="BJ123" i="9"/>
  <c r="BK123" i="9" s="1"/>
  <c r="BL123" i="9" s="1"/>
  <c r="BS148" i="9"/>
  <c r="BS350" i="9"/>
  <c r="BS51" i="9"/>
  <c r="BR291" i="9"/>
  <c r="BS291" i="9"/>
  <c r="BF25" i="9"/>
  <c r="BH25" i="9" s="1"/>
  <c r="BM25" i="9" s="1"/>
  <c r="BI25" i="9"/>
  <c r="BW173" i="9"/>
  <c r="BT173" i="9"/>
  <c r="BT366" i="9"/>
  <c r="BW366" i="9"/>
  <c r="BR365" i="9"/>
  <c r="BS365" i="9"/>
  <c r="BR339" i="9"/>
  <c r="BS339" i="9"/>
  <c r="BR331" i="9"/>
  <c r="BS331" i="9"/>
  <c r="BR314" i="9"/>
  <c r="BS314" i="9"/>
  <c r="BR296" i="9"/>
  <c r="BS296" i="9"/>
  <c r="BR282" i="9"/>
  <c r="BS282" i="9"/>
  <c r="BR209" i="9"/>
  <c r="BS209" i="9"/>
  <c r="BR216" i="9"/>
  <c r="BS216" i="9"/>
  <c r="BR242" i="9"/>
  <c r="BS242" i="9"/>
  <c r="BR277" i="9"/>
  <c r="BS277" i="9"/>
  <c r="BR267" i="9"/>
  <c r="BS267" i="9"/>
  <c r="BR196" i="9"/>
  <c r="BS196" i="9"/>
  <c r="BR231" i="9"/>
  <c r="BS231" i="9"/>
  <c r="BR163" i="9"/>
  <c r="BS163" i="9"/>
  <c r="BR187" i="9"/>
  <c r="BS187" i="9"/>
  <c r="BR128" i="9"/>
  <c r="BS128" i="9"/>
  <c r="BR130" i="9"/>
  <c r="BS130" i="9"/>
  <c r="BR83" i="9"/>
  <c r="BS83" i="9"/>
  <c r="BI86" i="9"/>
  <c r="BF86" i="9"/>
  <c r="BJ86" i="9"/>
  <c r="BF245" i="9"/>
  <c r="BI245" i="9"/>
  <c r="BH27" i="9"/>
  <c r="BM27" i="9" s="1"/>
  <c r="BX15" i="9"/>
  <c r="BU15" i="9"/>
  <c r="BS250" i="9"/>
  <c r="BG86" i="9"/>
  <c r="BI214" i="9"/>
  <c r="BF214" i="9"/>
  <c r="BJ214" i="9"/>
  <c r="BK214" i="9" s="1"/>
  <c r="BL214" i="9" s="1"/>
  <c r="BG214" i="9"/>
  <c r="BS115" i="9"/>
  <c r="BS127" i="9"/>
  <c r="BK188" i="9"/>
  <c r="BL188" i="9" s="1"/>
  <c r="BI144" i="9"/>
  <c r="BF144" i="9"/>
  <c r="BR239" i="9"/>
  <c r="BS239" i="9"/>
  <c r="BR372" i="9"/>
  <c r="BS372" i="9"/>
  <c r="BR312" i="9"/>
  <c r="BS312" i="9"/>
  <c r="BR333" i="9"/>
  <c r="BS333" i="9"/>
  <c r="BR294" i="9"/>
  <c r="BS294" i="9"/>
  <c r="BR369" i="9"/>
  <c r="BS369" i="9"/>
  <c r="BR329" i="9"/>
  <c r="BS329" i="9"/>
  <c r="BR326" i="9"/>
  <c r="BS326" i="9"/>
  <c r="BR301" i="9"/>
  <c r="BS301" i="9"/>
  <c r="BR274" i="9"/>
  <c r="BS274" i="9"/>
  <c r="BR244" i="9"/>
  <c r="BS244" i="9"/>
  <c r="BR174" i="9"/>
  <c r="BS174" i="9"/>
  <c r="BR237" i="9"/>
  <c r="BS237" i="9"/>
  <c r="BR275" i="9"/>
  <c r="BS275" i="9"/>
  <c r="BR263" i="9"/>
  <c r="BS263" i="9"/>
  <c r="BR189" i="9"/>
  <c r="BS189" i="9"/>
  <c r="BR227" i="9"/>
  <c r="BS227" i="9"/>
  <c r="BR139" i="9"/>
  <c r="BS139" i="9"/>
  <c r="BR88" i="9"/>
  <c r="BS88" i="9"/>
  <c r="BR75" i="9"/>
  <c r="BS75" i="9"/>
  <c r="BR82" i="9"/>
  <c r="BS82" i="9"/>
  <c r="BR46" i="9"/>
  <c r="BS46" i="9"/>
  <c r="BW25" i="9"/>
  <c r="BT25" i="9"/>
  <c r="BR10" i="9"/>
  <c r="BS10" i="9"/>
  <c r="BS178" i="9"/>
  <c r="BS261" i="9"/>
  <c r="BH272" i="9"/>
  <c r="BM272" i="9" s="1"/>
  <c r="BI84" i="9"/>
  <c r="BF84" i="9"/>
  <c r="BJ84" i="9"/>
  <c r="BK84" i="9" s="1"/>
  <c r="BL84" i="9" s="1"/>
  <c r="BG84" i="9"/>
  <c r="BH84" i="9" s="1"/>
  <c r="BM84" i="9" s="1"/>
  <c r="BH206" i="9"/>
  <c r="BM206" i="9" s="1"/>
  <c r="BS332" i="9"/>
  <c r="BJ292" i="9"/>
  <c r="BG292" i="9"/>
  <c r="BJ15" i="9"/>
  <c r="BJ36" i="9"/>
  <c r="BG36" i="9"/>
  <c r="BF69" i="9"/>
  <c r="BI69" i="9"/>
  <c r="BG69" i="9"/>
  <c r="BJ69" i="9"/>
  <c r="BI250" i="9"/>
  <c r="BF250" i="9"/>
  <c r="BJ250" i="9"/>
  <c r="BK250" i="9" s="1"/>
  <c r="BL250" i="9" s="1"/>
  <c r="BG250" i="9"/>
  <c r="BH250" i="9" s="1"/>
  <c r="BM250" i="9" s="1"/>
  <c r="BG74" i="9"/>
  <c r="BJ74" i="9"/>
  <c r="AT153" i="9"/>
  <c r="AY153" i="9" s="1"/>
  <c r="BS104" i="9"/>
  <c r="BW104" i="9" s="1"/>
  <c r="BF352" i="9"/>
  <c r="BI352" i="9"/>
  <c r="BG278" i="9"/>
  <c r="BH278" i="9" s="1"/>
  <c r="BM278" i="9" s="1"/>
  <c r="BJ278" i="9"/>
  <c r="BK278" i="9" s="1"/>
  <c r="BL278" i="9" s="1"/>
  <c r="BS144" i="9"/>
  <c r="AW207" i="9"/>
  <c r="AX207" i="9" s="1"/>
  <c r="BH63" i="9"/>
  <c r="BM63" i="9" s="1"/>
  <c r="BW206" i="9"/>
  <c r="BT206" i="9"/>
  <c r="BR232" i="9"/>
  <c r="BS232" i="9"/>
  <c r="AT209" i="9"/>
  <c r="AY209" i="9" s="1"/>
  <c r="BW367" i="9"/>
  <c r="BT367" i="9"/>
  <c r="BT297" i="9"/>
  <c r="BW297" i="9"/>
  <c r="BR289" i="9"/>
  <c r="BS289" i="9"/>
  <c r="BR270" i="9"/>
  <c r="BS270" i="9"/>
  <c r="BR168" i="9"/>
  <c r="BS168" i="9"/>
  <c r="BR194" i="9"/>
  <c r="BS194" i="9"/>
  <c r="BW259" i="9"/>
  <c r="BT259" i="9"/>
  <c r="BR185" i="9"/>
  <c r="BS185" i="9"/>
  <c r="BT223" i="9"/>
  <c r="BW223" i="9"/>
  <c r="BR150" i="9"/>
  <c r="BS150" i="9"/>
  <c r="BR62" i="9"/>
  <c r="BS62" i="9"/>
  <c r="BR39" i="9"/>
  <c r="BS39" i="9"/>
  <c r="BS149" i="9"/>
  <c r="BI284" i="9"/>
  <c r="BF284" i="9"/>
  <c r="BH284" i="9" s="1"/>
  <c r="BM284" i="9" s="1"/>
  <c r="BK252" i="9"/>
  <c r="BL252" i="9" s="1"/>
  <c r="BS84" i="9"/>
  <c r="BS206" i="9"/>
  <c r="BH273" i="9"/>
  <c r="BM273" i="9" s="1"/>
  <c r="AT224" i="9"/>
  <c r="AY224" i="9" s="1"/>
  <c r="BJ286" i="9"/>
  <c r="BI66" i="9"/>
  <c r="BF66" i="9"/>
  <c r="BJ66" i="9"/>
  <c r="BK66" i="9" s="1"/>
  <c r="BL66" i="9" s="1"/>
  <c r="BG66" i="9"/>
  <c r="BS208" i="9"/>
  <c r="BW208" i="9" s="1"/>
  <c r="BG10" i="9"/>
  <c r="BJ10" i="9"/>
  <c r="BE373" i="9"/>
  <c r="BF98" i="9"/>
  <c r="BI98" i="9"/>
  <c r="BG98" i="9"/>
  <c r="BH98" i="9" s="1"/>
  <c r="BM98" i="9" s="1"/>
  <c r="BJ98" i="9"/>
  <c r="BK98" i="9" s="1"/>
  <c r="BL98" i="9" s="1"/>
  <c r="BH220" i="9"/>
  <c r="BM220" i="9" s="1"/>
  <c r="BI362" i="9"/>
  <c r="BF362" i="9"/>
  <c r="BR159" i="9"/>
  <c r="BS159" i="9"/>
  <c r="BR348" i="9"/>
  <c r="BS348" i="9"/>
  <c r="BR207" i="9"/>
  <c r="BS207" i="9"/>
  <c r="BR359" i="9"/>
  <c r="BS359" i="9"/>
  <c r="BT318" i="9"/>
  <c r="BW318" i="9"/>
  <c r="BR293" i="9"/>
  <c r="BS293" i="9"/>
  <c r="BR265" i="9"/>
  <c r="BS265" i="9"/>
  <c r="BR134" i="9"/>
  <c r="BS134" i="9"/>
  <c r="BR66" i="9"/>
  <c r="BS66" i="9"/>
  <c r="BT255" i="9"/>
  <c r="BW255" i="9"/>
  <c r="BR184" i="9"/>
  <c r="BS184" i="9"/>
  <c r="BR219" i="9"/>
  <c r="BS219" i="9"/>
  <c r="BW175" i="9"/>
  <c r="BR112" i="9"/>
  <c r="BS112" i="9"/>
  <c r="BR40" i="9"/>
  <c r="BS40" i="9"/>
  <c r="BR68" i="9"/>
  <c r="BS68" i="9"/>
  <c r="BR44" i="9"/>
  <c r="BS44" i="9"/>
  <c r="BR20" i="9"/>
  <c r="BS20" i="9"/>
  <c r="BR61" i="9"/>
  <c r="BS61" i="9"/>
  <c r="BR13" i="9"/>
  <c r="BS13" i="9"/>
  <c r="BF149" i="9"/>
  <c r="BH149" i="9" s="1"/>
  <c r="BM149" i="9" s="1"/>
  <c r="BI149" i="9"/>
  <c r="BS284" i="9"/>
  <c r="BG252" i="9"/>
  <c r="BH252" i="9" s="1"/>
  <c r="BM252" i="9" s="1"/>
  <c r="BG244" i="9"/>
  <c r="BJ244" i="9"/>
  <c r="BK199" i="9"/>
  <c r="BL199" i="9" s="1"/>
  <c r="AT79" i="9"/>
  <c r="AY79" i="9" s="1"/>
  <c r="BF105" i="9"/>
  <c r="BH105" i="9" s="1"/>
  <c r="BM105" i="9" s="1"/>
  <c r="BI105" i="9"/>
  <c r="BJ105" i="9"/>
  <c r="BK105" i="9" s="1"/>
  <c r="BL105" i="9" s="1"/>
  <c r="BS229" i="9"/>
  <c r="BW229" i="9" s="1"/>
  <c r="BK273" i="9"/>
  <c r="BL273" i="9" s="1"/>
  <c r="AW51" i="9"/>
  <c r="AX51" i="9" s="1"/>
  <c r="BS31" i="9"/>
  <c r="BF201" i="9"/>
  <c r="BH201" i="9" s="1"/>
  <c r="BM201" i="9" s="1"/>
  <c r="BI201" i="9"/>
  <c r="BK201" i="9" s="1"/>
  <c r="BL201" i="9" s="1"/>
  <c r="BH289" i="9"/>
  <c r="BM289" i="9" s="1"/>
  <c r="BF75" i="9"/>
  <c r="BI75" i="9"/>
  <c r="BG75" i="9"/>
  <c r="BJ75" i="9"/>
  <c r="BK75" i="9" s="1"/>
  <c r="BL75" i="9" s="1"/>
  <c r="AT113" i="9"/>
  <c r="AY113" i="9" s="1"/>
  <c r="BH350" i="9"/>
  <c r="BM350" i="9" s="1"/>
  <c r="BJ246" i="9"/>
  <c r="BG246" i="9"/>
  <c r="BG152" i="9"/>
  <c r="BH152" i="9" s="1"/>
  <c r="BM152" i="9" s="1"/>
  <c r="BR288" i="9"/>
  <c r="BS288" i="9"/>
  <c r="BR197" i="9"/>
  <c r="BS197" i="9"/>
  <c r="BR210" i="9"/>
  <c r="BS210" i="9"/>
  <c r="BR121" i="9"/>
  <c r="BS121" i="9"/>
  <c r="BF325" i="9"/>
  <c r="BI325" i="9"/>
  <c r="BG325" i="9"/>
  <c r="BH325" i="9" s="1"/>
  <c r="BM325" i="9" s="1"/>
  <c r="BJ325" i="9"/>
  <c r="BK325" i="9" s="1"/>
  <c r="BL325" i="9" s="1"/>
  <c r="BX281" i="9"/>
  <c r="BU281" i="9"/>
  <c r="BV281" i="9" s="1"/>
  <c r="CA281" i="9" s="1"/>
  <c r="BU238" i="9"/>
  <c r="BV238" i="9" s="1"/>
  <c r="CA238" i="9" s="1"/>
  <c r="BX238" i="9"/>
  <c r="BY238" i="9" s="1"/>
  <c r="BZ238" i="9" s="1"/>
  <c r="BH202" i="9"/>
  <c r="BM202" i="9" s="1"/>
  <c r="BR336" i="9"/>
  <c r="BS336" i="9"/>
  <c r="BR202" i="9"/>
  <c r="BS202" i="9"/>
  <c r="BR32" i="9"/>
  <c r="BS32" i="9"/>
  <c r="BG101" i="9"/>
  <c r="BJ101" i="9"/>
  <c r="BG245" i="9"/>
  <c r="BJ245" i="9"/>
  <c r="BH264" i="9"/>
  <c r="BM264" i="9" s="1"/>
  <c r="BX107" i="9"/>
  <c r="BY107" i="9" s="1"/>
  <c r="BZ107" i="9" s="1"/>
  <c r="BU107" i="9"/>
  <c r="BV107" i="9" s="1"/>
  <c r="CA107" i="9" s="1"/>
  <c r="BF120" i="9"/>
  <c r="BI120" i="9"/>
  <c r="BJ120" i="9"/>
  <c r="BK120" i="9" s="1"/>
  <c r="BL120" i="9" s="1"/>
  <c r="BG120" i="9"/>
  <c r="BU100" i="9"/>
  <c r="BV100" i="9" s="1"/>
  <c r="CA100" i="9" s="1"/>
  <c r="BX100" i="9"/>
  <c r="BY100" i="9" s="1"/>
  <c r="BZ100" i="9" s="1"/>
  <c r="BG362" i="9"/>
  <c r="BH362" i="9" s="1"/>
  <c r="BM362" i="9" s="1"/>
  <c r="BJ362" i="9"/>
  <c r="BK362" i="9" s="1"/>
  <c r="BL362" i="9" s="1"/>
  <c r="BR351" i="9"/>
  <c r="BS351" i="9"/>
  <c r="BR233" i="9"/>
  <c r="BS233" i="9"/>
  <c r="BR307" i="9"/>
  <c r="BS307" i="9"/>
  <c r="BJ308" i="9"/>
  <c r="BK308" i="9" s="1"/>
  <c r="BL308" i="9" s="1"/>
  <c r="BG308" i="9"/>
  <c r="BR313" i="9"/>
  <c r="BS313" i="9"/>
  <c r="BR322" i="9"/>
  <c r="BS322" i="9"/>
  <c r="BR273" i="9"/>
  <c r="BS273" i="9"/>
  <c r="BR258" i="9"/>
  <c r="BS258" i="9"/>
  <c r="BR108" i="9"/>
  <c r="BS108" i="9"/>
  <c r="BR141" i="9"/>
  <c r="BS141" i="9"/>
  <c r="BW100" i="9"/>
  <c r="BT100" i="9"/>
  <c r="BR129" i="9"/>
  <c r="BS129" i="9"/>
  <c r="BR37" i="9"/>
  <c r="BS37" i="9"/>
  <c r="BR19" i="9"/>
  <c r="BS19" i="9"/>
  <c r="BR57" i="9"/>
  <c r="BS57" i="9"/>
  <c r="BF24" i="9"/>
  <c r="BI24" i="9"/>
  <c r="BG24" i="9"/>
  <c r="BH24" i="9" s="1"/>
  <c r="BM24" i="9" s="1"/>
  <c r="BJ24" i="9"/>
  <c r="BK24" i="9" s="1"/>
  <c r="BL24" i="9" s="1"/>
  <c r="BF248" i="9"/>
  <c r="BI248" i="9"/>
  <c r="BG248" i="9"/>
  <c r="BJ248" i="9"/>
  <c r="BK248" i="9" s="1"/>
  <c r="BL248" i="9" s="1"/>
  <c r="BF323" i="9"/>
  <c r="BI323" i="9"/>
  <c r="BG323" i="9"/>
  <c r="BJ323" i="9"/>
  <c r="BK323" i="9" s="1"/>
  <c r="BL323" i="9" s="1"/>
  <c r="BK126" i="9"/>
  <c r="BL126" i="9" s="1"/>
  <c r="BS137" i="9"/>
  <c r="BF229" i="9"/>
  <c r="BI229" i="9"/>
  <c r="BJ229" i="9"/>
  <c r="BK229" i="9" s="1"/>
  <c r="BL229" i="9" s="1"/>
  <c r="BG229" i="9"/>
  <c r="BS109" i="9"/>
  <c r="BW109" i="9" s="1"/>
  <c r="BI242" i="9"/>
  <c r="BF242" i="9"/>
  <c r="BS201" i="9"/>
  <c r="AV374" i="9"/>
  <c r="R24" i="4" s="1"/>
  <c r="BS324" i="9"/>
  <c r="BH143" i="9"/>
  <c r="BM143" i="9" s="1"/>
  <c r="AW274" i="9"/>
  <c r="AX274" i="9" s="1"/>
  <c r="BK49" i="9"/>
  <c r="BL49" i="9" s="1"/>
  <c r="BG346" i="9"/>
  <c r="BI171" i="9"/>
  <c r="BF171" i="9"/>
  <c r="BG171" i="9"/>
  <c r="BJ171" i="9"/>
  <c r="BK171" i="9" s="1"/>
  <c r="BL171" i="9" s="1"/>
  <c r="BK179" i="9"/>
  <c r="BL179" i="9" s="1"/>
  <c r="BW370" i="9"/>
  <c r="BT370" i="9"/>
  <c r="BT217" i="9"/>
  <c r="BW217" i="9"/>
  <c r="BT152" i="9"/>
  <c r="BW152" i="9"/>
  <c r="BR160" i="9"/>
  <c r="BS160" i="9"/>
  <c r="BR43" i="9"/>
  <c r="BS43" i="9"/>
  <c r="BF79" i="9"/>
  <c r="BI79" i="9"/>
  <c r="BK79" i="9" s="1"/>
  <c r="BL79" i="9" s="1"/>
  <c r="BG79" i="9"/>
  <c r="BH79" i="9" s="1"/>
  <c r="BM79" i="9" s="1"/>
  <c r="BG338" i="9"/>
  <c r="BJ338" i="9"/>
  <c r="BU318" i="9"/>
  <c r="BX318" i="9"/>
  <c r="BF107" i="9"/>
  <c r="BI107" i="9"/>
  <c r="BG107" i="9"/>
  <c r="BH107" i="9" s="1"/>
  <c r="BM107" i="9" s="1"/>
  <c r="BJ107" i="9"/>
  <c r="BF286" i="9"/>
  <c r="BH286" i="9" s="1"/>
  <c r="BM286" i="9" s="1"/>
  <c r="BI286" i="9"/>
  <c r="BX218" i="9"/>
  <c r="BY218" i="9" s="1"/>
  <c r="BZ218" i="9" s="1"/>
  <c r="BU218" i="9"/>
  <c r="BV218" i="9" s="1"/>
  <c r="CA218" i="9" s="1"/>
  <c r="BW354" i="9"/>
  <c r="BT354" i="9"/>
  <c r="BR228" i="9"/>
  <c r="BS228" i="9"/>
  <c r="BR98" i="9"/>
  <c r="BS98" i="9"/>
  <c r="BR117" i="9"/>
  <c r="BS117" i="9"/>
  <c r="BX79" i="9"/>
  <c r="BY79" i="9" s="1"/>
  <c r="BZ79" i="9" s="1"/>
  <c r="BU79" i="9"/>
  <c r="BV79" i="9" s="1"/>
  <c r="CA79" i="9" s="1"/>
  <c r="BU325" i="9"/>
  <c r="BX325" i="9"/>
  <c r="BR355" i="9"/>
  <c r="BS355" i="9"/>
  <c r="BT363" i="9"/>
  <c r="BR295" i="9"/>
  <c r="BS295" i="9"/>
  <c r="BR346" i="9"/>
  <c r="BS346" i="9"/>
  <c r="BR320" i="9"/>
  <c r="BS320" i="9"/>
  <c r="BG139" i="9"/>
  <c r="BJ139" i="9"/>
  <c r="BW303" i="9"/>
  <c r="BT303" i="9"/>
  <c r="BR262" i="9"/>
  <c r="BS262" i="9"/>
  <c r="BJ178" i="9"/>
  <c r="BK178" i="9" s="1"/>
  <c r="BL178" i="9" s="1"/>
  <c r="BG178" i="9"/>
  <c r="BH178" i="9" s="1"/>
  <c r="BM178" i="9" s="1"/>
  <c r="BF16" i="9"/>
  <c r="BH16" i="9" s="1"/>
  <c r="BM16" i="9" s="1"/>
  <c r="BI16" i="9"/>
  <c r="BR349" i="9"/>
  <c r="BS349" i="9"/>
  <c r="BT327" i="9"/>
  <c r="BW327" i="9"/>
  <c r="BR300" i="9"/>
  <c r="BS300" i="9"/>
  <c r="BR287" i="9"/>
  <c r="BS287" i="9"/>
  <c r="BR236" i="9"/>
  <c r="BS236" i="9"/>
  <c r="BR225" i="9"/>
  <c r="BS225" i="9"/>
  <c r="BT180" i="9"/>
  <c r="BW180" i="9"/>
  <c r="BR251" i="9"/>
  <c r="BS251" i="9"/>
  <c r="BR215" i="9"/>
  <c r="BS215" i="9"/>
  <c r="BR171" i="9"/>
  <c r="BS171" i="9"/>
  <c r="BR102" i="9"/>
  <c r="BS102" i="9"/>
  <c r="BS16" i="9"/>
  <c r="BT16" i="9" s="1"/>
  <c r="BR353" i="9"/>
  <c r="BS353" i="9"/>
  <c r="BT316" i="9"/>
  <c r="BW316" i="9"/>
  <c r="BW325" i="9"/>
  <c r="BT325" i="9"/>
  <c r="BR310" i="9"/>
  <c r="BS310" i="9"/>
  <c r="BR311" i="9"/>
  <c r="BS311" i="9"/>
  <c r="BR230" i="9"/>
  <c r="BS230" i="9"/>
  <c r="BR246" i="9"/>
  <c r="BS246" i="9"/>
  <c r="BR133" i="9"/>
  <c r="BS133" i="9"/>
  <c r="BR253" i="9"/>
  <c r="BS253" i="9"/>
  <c r="BR170" i="9"/>
  <c r="BS170" i="9"/>
  <c r="BR247" i="9"/>
  <c r="BS247" i="9"/>
  <c r="BR135" i="9"/>
  <c r="BS135" i="9"/>
  <c r="BR212" i="9"/>
  <c r="BS212" i="9"/>
  <c r="BR71" i="9"/>
  <c r="BS71" i="9"/>
  <c r="BR167" i="9"/>
  <c r="BS167" i="9"/>
  <c r="BW103" i="9"/>
  <c r="BT103" i="9"/>
  <c r="BR85" i="9"/>
  <c r="BS85" i="9"/>
  <c r="BT76" i="9"/>
  <c r="BW76" i="9"/>
  <c r="BR125" i="9"/>
  <c r="BS125" i="9"/>
  <c r="BR64" i="9"/>
  <c r="BS64" i="9"/>
  <c r="BR34" i="9"/>
  <c r="BS34" i="9"/>
  <c r="BR53" i="9"/>
  <c r="BS53" i="9"/>
  <c r="BS24" i="9"/>
  <c r="BT24" i="9" s="1"/>
  <c r="BS248" i="9"/>
  <c r="BS323" i="9"/>
  <c r="BH126" i="9"/>
  <c r="BM126" i="9" s="1"/>
  <c r="BF137" i="9"/>
  <c r="BI137" i="9"/>
  <c r="BJ137" i="9"/>
  <c r="BK137" i="9" s="1"/>
  <c r="BL137" i="9" s="1"/>
  <c r="BG137" i="9"/>
  <c r="BH137" i="9" s="1"/>
  <c r="BM137" i="9" s="1"/>
  <c r="BH275" i="9"/>
  <c r="BM275" i="9" s="1"/>
  <c r="AW68" i="9"/>
  <c r="AX68" i="9" s="1"/>
  <c r="BI109" i="9"/>
  <c r="BF109" i="9"/>
  <c r="BH109" i="9" s="1"/>
  <c r="BM109" i="9" s="1"/>
  <c r="BJ109" i="9"/>
  <c r="BK109" i="9" s="1"/>
  <c r="BL109" i="9" s="1"/>
  <c r="BI238" i="9"/>
  <c r="BF238" i="9"/>
  <c r="BH238" i="9" s="1"/>
  <c r="BM238" i="9" s="1"/>
  <c r="BJ238" i="9"/>
  <c r="BK238" i="9" s="1"/>
  <c r="BL238" i="9" s="1"/>
  <c r="BS179" i="9"/>
  <c r="BT179" i="9" s="1"/>
  <c r="BJ149" i="9"/>
  <c r="BK149" i="9" s="1"/>
  <c r="BL149" i="9" s="1"/>
  <c r="BK154" i="9"/>
  <c r="BL154" i="9" s="1"/>
  <c r="BH299" i="9"/>
  <c r="BM299" i="9" s="1"/>
  <c r="BF361" i="9"/>
  <c r="BH361" i="9" s="1"/>
  <c r="BM361" i="9" s="1"/>
  <c r="BI361" i="9"/>
  <c r="BK361" i="9" s="1"/>
  <c r="BL361" i="9" s="1"/>
  <c r="BF217" i="9"/>
  <c r="BI217" i="9"/>
  <c r="BG217" i="9"/>
  <c r="BJ217" i="9"/>
  <c r="BS286" i="9"/>
  <c r="BW286" i="9" s="1"/>
  <c r="BF218" i="9"/>
  <c r="BI218" i="9"/>
  <c r="BJ218" i="9"/>
  <c r="BK218" i="9" s="1"/>
  <c r="BL218" i="9" s="1"/>
  <c r="BG218" i="9"/>
  <c r="BH218" i="9" s="1"/>
  <c r="BM218" i="9" s="1"/>
  <c r="BI161" i="9"/>
  <c r="BF161" i="9"/>
  <c r="BJ161" i="9"/>
  <c r="BK161" i="9" s="1"/>
  <c r="BL161" i="9" s="1"/>
  <c r="BG161" i="9"/>
  <c r="BH179" i="9"/>
  <c r="BM179" i="9" s="1"/>
  <c r="BW73" i="9"/>
  <c r="BT73" i="9"/>
  <c r="BT17" i="9"/>
  <c r="BS95" i="9"/>
  <c r="BF243" i="9"/>
  <c r="BI243" i="9"/>
  <c r="BI168" i="9"/>
  <c r="BF168" i="9"/>
  <c r="BF176" i="9"/>
  <c r="BI176" i="9"/>
  <c r="BG130" i="9"/>
  <c r="BJ130" i="9"/>
  <c r="BH365" i="9"/>
  <c r="BM365" i="9" s="1"/>
  <c r="AW237" i="9"/>
  <c r="AX237" i="9" s="1"/>
  <c r="BF67" i="9"/>
  <c r="BI67" i="9"/>
  <c r="BI208" i="9"/>
  <c r="BK208" i="9" s="1"/>
  <c r="BL208" i="9" s="1"/>
  <c r="BF208" i="9"/>
  <c r="BH208" i="9" s="1"/>
  <c r="BM208" i="9" s="1"/>
  <c r="BF31" i="9"/>
  <c r="BH31" i="9" s="1"/>
  <c r="BM31" i="9" s="1"/>
  <c r="BI31" i="9"/>
  <c r="BF255" i="9"/>
  <c r="BI255" i="9"/>
  <c r="AY8" i="9"/>
  <c r="D24" i="4"/>
  <c r="Y43" i="4"/>
  <c r="AA43" i="4" s="1"/>
  <c r="AT106" i="9"/>
  <c r="AY106" i="9" s="1"/>
  <c r="AW127" i="9"/>
  <c r="AX127" i="9" s="1"/>
  <c r="BI70" i="9"/>
  <c r="BF70" i="9"/>
  <c r="BF179" i="9"/>
  <c r="BI179" i="9"/>
  <c r="AT268" i="9"/>
  <c r="AY268" i="9" s="1"/>
  <c r="F24" i="4"/>
  <c r="Z43" i="4"/>
  <c r="AW194" i="9"/>
  <c r="AX194" i="9" s="1"/>
  <c r="AW327" i="9"/>
  <c r="AX327" i="9" s="1"/>
  <c r="BF138" i="9"/>
  <c r="BI138" i="9"/>
  <c r="AW153" i="9"/>
  <c r="AX153" i="9" s="1"/>
  <c r="AW132" i="9"/>
  <c r="AX132" i="9" s="1"/>
  <c r="BF213" i="9"/>
  <c r="BH213" i="9" s="1"/>
  <c r="BM213" i="9" s="1"/>
  <c r="BI213" i="9"/>
  <c r="BK213" i="9" s="1"/>
  <c r="BL213" i="9" s="1"/>
  <c r="BJ129" i="9"/>
  <c r="BK129" i="9" s="1"/>
  <c r="BL129" i="9" s="1"/>
  <c r="AT149" i="9"/>
  <c r="AY149" i="9" s="1"/>
  <c r="BG155" i="9"/>
  <c r="BJ155" i="9"/>
  <c r="BI19" i="9"/>
  <c r="BF19" i="9"/>
  <c r="BF209" i="9"/>
  <c r="BI209" i="9"/>
  <c r="BF342" i="9"/>
  <c r="BI342" i="9"/>
  <c r="BG360" i="9"/>
  <c r="BH360" i="9" s="1"/>
  <c r="BM360" i="9" s="1"/>
  <c r="AT274" i="9"/>
  <c r="AY274" i="9" s="1"/>
  <c r="AT38" i="9"/>
  <c r="AY38" i="9" s="1"/>
  <c r="BG193" i="9"/>
  <c r="BJ193" i="9"/>
  <c r="BF115" i="9"/>
  <c r="BI115" i="9"/>
  <c r="BK115" i="9" s="1"/>
  <c r="BL115" i="9" s="1"/>
  <c r="BG296" i="9"/>
  <c r="AW206" i="9"/>
  <c r="AX206" i="9" s="1"/>
  <c r="BF148" i="9"/>
  <c r="BI148" i="9"/>
  <c r="BG280" i="9"/>
  <c r="BJ280" i="9"/>
  <c r="BG64" i="9"/>
  <c r="AT155" i="9"/>
  <c r="AY155" i="9" s="1"/>
  <c r="BI104" i="9"/>
  <c r="BF104" i="9"/>
  <c r="AT74" i="9"/>
  <c r="AY74" i="9" s="1"/>
  <c r="BF28" i="9"/>
  <c r="BH28" i="9" s="1"/>
  <c r="BM28" i="9" s="1"/>
  <c r="BI28" i="9"/>
  <c r="BK28" i="9" s="1"/>
  <c r="BL28" i="9" s="1"/>
  <c r="BF249" i="9"/>
  <c r="BH249" i="9" s="1"/>
  <c r="BM249" i="9" s="1"/>
  <c r="BI249" i="9"/>
  <c r="BK249" i="9" s="1"/>
  <c r="BL249" i="9" s="1"/>
  <c r="AT367" i="9"/>
  <c r="AY367" i="9" s="1"/>
  <c r="BJ225" i="9"/>
  <c r="BF41" i="9"/>
  <c r="BI41" i="9"/>
  <c r="BI157" i="9"/>
  <c r="BF157" i="9"/>
  <c r="BJ359" i="9"/>
  <c r="AW16" i="9"/>
  <c r="AX16" i="9" s="1"/>
  <c r="BF99" i="9"/>
  <c r="BI99" i="9"/>
  <c r="BI292" i="9"/>
  <c r="BF292" i="9"/>
  <c r="BJ264" i="9"/>
  <c r="BK264" i="9" s="1"/>
  <c r="BL264" i="9" s="1"/>
  <c r="BJ21" i="9"/>
  <c r="BK21" i="9" s="1"/>
  <c r="BL21" i="9" s="1"/>
  <c r="BJ168" i="9"/>
  <c r="BK168" i="9" s="1"/>
  <c r="BL168" i="9" s="1"/>
  <c r="BT55" i="9"/>
  <c r="BW55" i="9"/>
  <c r="BR8" i="9"/>
  <c r="X45" i="4"/>
  <c r="BF172" i="9"/>
  <c r="BI172" i="9"/>
  <c r="BF269" i="9"/>
  <c r="BI269" i="9"/>
  <c r="AW209" i="9"/>
  <c r="AX209" i="9" s="1"/>
  <c r="BI18" i="9"/>
  <c r="BK18" i="9" s="1"/>
  <c r="BL18" i="9" s="1"/>
  <c r="BF18" i="9"/>
  <c r="BH18" i="9" s="1"/>
  <c r="BM18" i="9" s="1"/>
  <c r="BF275" i="9"/>
  <c r="BI275" i="9"/>
  <c r="BK275" i="9" s="1"/>
  <c r="BL275" i="9" s="1"/>
  <c r="BF317" i="9"/>
  <c r="BI317" i="9"/>
  <c r="AT215" i="9"/>
  <c r="AY215" i="9" s="1"/>
  <c r="BI38" i="9"/>
  <c r="BF38" i="9"/>
  <c r="BK224" i="9"/>
  <c r="BL224" i="9" s="1"/>
  <c r="BG315" i="9"/>
  <c r="BJ315" i="9"/>
  <c r="BF72" i="9"/>
  <c r="BI72" i="9"/>
  <c r="BI330" i="9"/>
  <c r="BK330" i="9" s="1"/>
  <c r="BL330" i="9" s="1"/>
  <c r="BF330" i="9"/>
  <c r="BK204" i="9"/>
  <c r="BL204" i="9" s="1"/>
  <c r="AW218" i="9"/>
  <c r="AX218" i="9" s="1"/>
  <c r="BF241" i="9"/>
  <c r="BI241" i="9"/>
  <c r="BG348" i="9"/>
  <c r="BI158" i="9"/>
  <c r="BK158" i="9" s="1"/>
  <c r="BL158" i="9" s="1"/>
  <c r="BF158" i="9"/>
  <c r="AW149" i="9"/>
  <c r="AX149" i="9" s="1"/>
  <c r="AT88" i="9"/>
  <c r="AY88" i="9" s="1"/>
  <c r="BF204" i="9"/>
  <c r="BH204" i="9" s="1"/>
  <c r="BM204" i="9" s="1"/>
  <c r="BI204" i="9"/>
  <c r="BF258" i="9"/>
  <c r="BH258" i="9" s="1"/>
  <c r="BM258" i="9" s="1"/>
  <c r="BI258" i="9"/>
  <c r="AT206" i="9"/>
  <c r="AY206" i="9" s="1"/>
  <c r="AT22" i="9"/>
  <c r="AY22" i="9" s="1"/>
  <c r="BF151" i="9"/>
  <c r="BH151" i="9" s="1"/>
  <c r="BM151" i="9" s="1"/>
  <c r="BI151" i="9"/>
  <c r="BK151" i="9" s="1"/>
  <c r="BL151" i="9" s="1"/>
  <c r="AT256" i="9"/>
  <c r="AY256" i="9" s="1"/>
  <c r="AW59" i="9"/>
  <c r="AX59" i="9" s="1"/>
  <c r="BS28" i="9"/>
  <c r="BI113" i="9"/>
  <c r="BF113" i="9"/>
  <c r="BG358" i="9"/>
  <c r="BF287" i="9"/>
  <c r="BI287" i="9"/>
  <c r="BH142" i="9"/>
  <c r="BM142" i="9" s="1"/>
  <c r="BI164" i="9"/>
  <c r="BK164" i="9" s="1"/>
  <c r="BL164" i="9" s="1"/>
  <c r="BF164" i="9"/>
  <c r="BH164" i="9" s="1"/>
  <c r="BM164" i="9" s="1"/>
  <c r="AW151" i="9"/>
  <c r="AX151" i="9" s="1"/>
  <c r="AT172" i="9"/>
  <c r="AY172" i="9" s="1"/>
  <c r="BJ344" i="9"/>
  <c r="BK344" i="9" s="1"/>
  <c r="BL344" i="9" s="1"/>
  <c r="AW226" i="9"/>
  <c r="AX226" i="9" s="1"/>
  <c r="BJ258" i="9"/>
  <c r="BK258" i="9" s="1"/>
  <c r="BL258" i="9" s="1"/>
  <c r="BG168" i="9"/>
  <c r="BF264" i="9"/>
  <c r="BI264" i="9"/>
  <c r="AW71" i="9"/>
  <c r="AX71" i="9" s="1"/>
  <c r="BI36" i="9"/>
  <c r="BF36" i="9"/>
  <c r="BI254" i="9"/>
  <c r="BK254" i="9" s="1"/>
  <c r="BL254" i="9" s="1"/>
  <c r="BF254" i="9"/>
  <c r="BH254" i="9" s="1"/>
  <c r="BM254" i="9" s="1"/>
  <c r="BF145" i="9"/>
  <c r="BH145" i="9" s="1"/>
  <c r="BM145" i="9" s="1"/>
  <c r="BI145" i="9"/>
  <c r="BK145" i="9" s="1"/>
  <c r="BL145" i="9" s="1"/>
  <c r="BI338" i="9"/>
  <c r="BF338" i="9"/>
  <c r="BH39" i="9"/>
  <c r="BM39" i="9" s="1"/>
  <c r="AT285" i="9"/>
  <c r="AY285" i="9" s="1"/>
  <c r="BF111" i="9"/>
  <c r="BI111" i="9"/>
  <c r="BK111" i="9" s="1"/>
  <c r="BL111" i="9" s="1"/>
  <c r="BI266" i="9"/>
  <c r="BF266" i="9"/>
  <c r="BJ198" i="9"/>
  <c r="BG198" i="9"/>
  <c r="BH198" i="9" s="1"/>
  <c r="BM198" i="9" s="1"/>
  <c r="AW88" i="9"/>
  <c r="AX88" i="9" s="1"/>
  <c r="BJ352" i="9"/>
  <c r="BK352" i="9" s="1"/>
  <c r="BL352" i="9" s="1"/>
  <c r="BG352" i="9"/>
  <c r="BH352" i="9" s="1"/>
  <c r="BM352" i="9" s="1"/>
  <c r="BI42" i="9"/>
  <c r="BK42" i="9" s="1"/>
  <c r="BL42" i="9" s="1"/>
  <c r="BF42" i="9"/>
  <c r="BH42" i="9" s="1"/>
  <c r="BM42" i="9" s="1"/>
  <c r="AT26" i="9"/>
  <c r="AY26" i="9" s="1"/>
  <c r="BG271" i="9"/>
  <c r="BJ271" i="9"/>
  <c r="BF96" i="9"/>
  <c r="BH96" i="9" s="1"/>
  <c r="BM96" i="9" s="1"/>
  <c r="BI96" i="9"/>
  <c r="BK96" i="9" s="1"/>
  <c r="BL96" i="9" s="1"/>
  <c r="BF271" i="9"/>
  <c r="BI271" i="9"/>
  <c r="BI360" i="9"/>
  <c r="BK360" i="9" s="1"/>
  <c r="BL360" i="9" s="1"/>
  <c r="BF360" i="9"/>
  <c r="AW60" i="9"/>
  <c r="AX60" i="9" s="1"/>
  <c r="AW56" i="9"/>
  <c r="AX56" i="9" s="1"/>
  <c r="BF285" i="9"/>
  <c r="BI285" i="9"/>
  <c r="BK285" i="9" s="1"/>
  <c r="BL285" i="9" s="1"/>
  <c r="BJ342" i="9"/>
  <c r="BK342" i="9" s="1"/>
  <c r="BL342" i="9" s="1"/>
  <c r="AT59" i="9"/>
  <c r="AY59" i="9" s="1"/>
  <c r="BJ209" i="9"/>
  <c r="BK209" i="9" s="1"/>
  <c r="BL209" i="9" s="1"/>
  <c r="BF59" i="9"/>
  <c r="BI59" i="9"/>
  <c r="BI88" i="9"/>
  <c r="BK88" i="9" s="1"/>
  <c r="BL88" i="9" s="1"/>
  <c r="BF88" i="9"/>
  <c r="BH88" i="9" s="1"/>
  <c r="BM88" i="9" s="1"/>
  <c r="BF276" i="9"/>
  <c r="BI276" i="9"/>
  <c r="BJ243" i="9"/>
  <c r="BK243" i="9" s="1"/>
  <c r="BL243" i="9" s="1"/>
  <c r="AW301" i="9"/>
  <c r="AX301" i="9" s="1"/>
  <c r="BJ46" i="9"/>
  <c r="BH368" i="9"/>
  <c r="BM368" i="9" s="1"/>
  <c r="AW309" i="9"/>
  <c r="AX309" i="9" s="1"/>
  <c r="BS8" i="9"/>
  <c r="BF189" i="9"/>
  <c r="BI189" i="9"/>
  <c r="AT151" i="9"/>
  <c r="AY151" i="9" s="1"/>
  <c r="AW294" i="9"/>
  <c r="AX294" i="9" s="1"/>
  <c r="AT108" i="9"/>
  <c r="AY108" i="9" s="1"/>
  <c r="BI133" i="9"/>
  <c r="BF133" i="9"/>
  <c r="BF191" i="9"/>
  <c r="BI191" i="9"/>
  <c r="BF368" i="9"/>
  <c r="BI368" i="9"/>
  <c r="BK368" i="9" s="1"/>
  <c r="BL368" i="9" s="1"/>
  <c r="BH97" i="9"/>
  <c r="BM97" i="9" s="1"/>
  <c r="AW107" i="9"/>
  <c r="AX107" i="9" s="1"/>
  <c r="BJ257" i="9"/>
  <c r="BI351" i="9"/>
  <c r="BF351" i="9"/>
  <c r="AT226" i="9"/>
  <c r="AY226" i="9" s="1"/>
  <c r="BG78" i="9"/>
  <c r="BH78" i="9" s="1"/>
  <c r="BM78" i="9" s="1"/>
  <c r="BJ173" i="9"/>
  <c r="BT78" i="9"/>
  <c r="BW80" i="9"/>
  <c r="BT80" i="9"/>
  <c r="BT47" i="9"/>
  <c r="BW47" i="9"/>
  <c r="BT15" i="9"/>
  <c r="BW15" i="9"/>
  <c r="BI178" i="9"/>
  <c r="BF178" i="9"/>
  <c r="BF261" i="9"/>
  <c r="BI261" i="9"/>
  <c r="AW122" i="9"/>
  <c r="AX122" i="9" s="1"/>
  <c r="BF305" i="9"/>
  <c r="BI305" i="9"/>
  <c r="BF199" i="9"/>
  <c r="BH199" i="9" s="1"/>
  <c r="BM199" i="9" s="1"/>
  <c r="BI199" i="9"/>
  <c r="BF318" i="9"/>
  <c r="BI318" i="9"/>
  <c r="BH330" i="9"/>
  <c r="BM330" i="9" s="1"/>
  <c r="BF180" i="9"/>
  <c r="BI180" i="9"/>
  <c r="BK180" i="9" s="1"/>
  <c r="BL180" i="9" s="1"/>
  <c r="BF281" i="9"/>
  <c r="BI281" i="9"/>
  <c r="AT237" i="9"/>
  <c r="AY237" i="9" s="1"/>
  <c r="BF296" i="9"/>
  <c r="BI296" i="9"/>
  <c r="BK296" i="9" s="1"/>
  <c r="BL296" i="9" s="1"/>
  <c r="BJ44" i="9"/>
  <c r="BG44" i="9"/>
  <c r="AT218" i="9"/>
  <c r="AY218" i="9" s="1"/>
  <c r="BS73" i="9"/>
  <c r="BF166" i="9"/>
  <c r="BI166" i="9"/>
  <c r="BK166" i="9" s="1"/>
  <c r="BL166" i="9" s="1"/>
  <c r="BF359" i="9"/>
  <c r="BH359" i="9" s="1"/>
  <c r="BM359" i="9" s="1"/>
  <c r="BI359" i="9"/>
  <c r="AW44" i="9"/>
  <c r="AX44" i="9" s="1"/>
  <c r="AT233" i="9"/>
  <c r="AY233" i="9" s="1"/>
  <c r="BF192" i="9"/>
  <c r="BH192" i="9" s="1"/>
  <c r="BM192" i="9" s="1"/>
  <c r="BI192" i="9"/>
  <c r="BK192" i="9" s="1"/>
  <c r="BL192" i="9" s="1"/>
  <c r="AW272" i="9"/>
  <c r="AX272" i="9" s="1"/>
  <c r="AW211" i="9"/>
  <c r="AX211" i="9" s="1"/>
  <c r="AT251" i="9"/>
  <c r="AY251" i="9" s="1"/>
  <c r="BG138" i="9"/>
  <c r="BJ87" i="9"/>
  <c r="AW285" i="9"/>
  <c r="AX285" i="9" s="1"/>
  <c r="BF371" i="9"/>
  <c r="BI371" i="9"/>
  <c r="BK133" i="9"/>
  <c r="BL133" i="9" s="1"/>
  <c r="AT140" i="9"/>
  <c r="AY140" i="9" s="1"/>
  <c r="BI11" i="9"/>
  <c r="BF11" i="9"/>
  <c r="AW26" i="9"/>
  <c r="AX26" i="9" s="1"/>
  <c r="BK235" i="9"/>
  <c r="BL235" i="9" s="1"/>
  <c r="AT144" i="9"/>
  <c r="AY144" i="9" s="1"/>
  <c r="BJ148" i="9"/>
  <c r="BK148" i="9" s="1"/>
  <c r="BL148" i="9" s="1"/>
  <c r="BG148" i="9"/>
  <c r="BJ277" i="9"/>
  <c r="BG277" i="9"/>
  <c r="BF136" i="9"/>
  <c r="BI136" i="9"/>
  <c r="AT56" i="9"/>
  <c r="AY56" i="9" s="1"/>
  <c r="AW299" i="9"/>
  <c r="AX299" i="9" s="1"/>
  <c r="BF26" i="9"/>
  <c r="BI26" i="9"/>
  <c r="BG342" i="9"/>
  <c r="BH342" i="9" s="1"/>
  <c r="BM342" i="9" s="1"/>
  <c r="BJ210" i="9"/>
  <c r="BK210" i="9" s="1"/>
  <c r="BL210" i="9" s="1"/>
  <c r="BG209" i="9"/>
  <c r="BH209" i="9" s="1"/>
  <c r="BM209" i="9" s="1"/>
  <c r="BF244" i="9"/>
  <c r="BI244" i="9"/>
  <c r="BF54" i="9"/>
  <c r="BI54" i="9"/>
  <c r="BJ220" i="9"/>
  <c r="BG243" i="9"/>
  <c r="BH243" i="9" s="1"/>
  <c r="BM243" i="9" s="1"/>
  <c r="AT301" i="9"/>
  <c r="AY301" i="9" s="1"/>
  <c r="BI8" i="9"/>
  <c r="BF8" i="9"/>
  <c r="BD373" i="9"/>
  <c r="BI125" i="9"/>
  <c r="BF125" i="9"/>
  <c r="BF251" i="9"/>
  <c r="BI251" i="9"/>
  <c r="BK251" i="9" s="1"/>
  <c r="BL251" i="9" s="1"/>
  <c r="BF198" i="9"/>
  <c r="BI198" i="9"/>
  <c r="BG251" i="9"/>
  <c r="BH251" i="9" s="1"/>
  <c r="BM251" i="9" s="1"/>
  <c r="AW108" i="9"/>
  <c r="AX108" i="9" s="1"/>
  <c r="BS101" i="9"/>
  <c r="AT107" i="9"/>
  <c r="AY107" i="9" s="1"/>
  <c r="BG261" i="9"/>
  <c r="BF12" i="9"/>
  <c r="BI12" i="9"/>
  <c r="BJ23" i="9"/>
  <c r="BK23" i="9" s="1"/>
  <c r="BL23" i="9" s="1"/>
  <c r="BF37" i="9"/>
  <c r="BI37" i="9"/>
  <c r="BF112" i="9"/>
  <c r="BI112" i="9"/>
  <c r="BG26" i="9"/>
  <c r="BH26" i="9" s="1"/>
  <c r="BM26" i="9" s="1"/>
  <c r="BJ26" i="9"/>
  <c r="BF73" i="9"/>
  <c r="BI73" i="9"/>
  <c r="BH32" i="9"/>
  <c r="BM32" i="9" s="1"/>
  <c r="AT44" i="9"/>
  <c r="AY44" i="9" s="1"/>
  <c r="BH180" i="9"/>
  <c r="BM180" i="9" s="1"/>
  <c r="BF65" i="9"/>
  <c r="BH65" i="9" s="1"/>
  <c r="BM65" i="9" s="1"/>
  <c r="BI65" i="9"/>
  <c r="BK65" i="9" s="1"/>
  <c r="BL65" i="9" s="1"/>
  <c r="AW72" i="9"/>
  <c r="AX72" i="9" s="1"/>
  <c r="AT211" i="9"/>
  <c r="AY211" i="9" s="1"/>
  <c r="AW251" i="9"/>
  <c r="AX251" i="9" s="1"/>
  <c r="BF129" i="9"/>
  <c r="BH129" i="9" s="1"/>
  <c r="BM129" i="9" s="1"/>
  <c r="BI129" i="9"/>
  <c r="BI247" i="9"/>
  <c r="BK247" i="9" s="1"/>
  <c r="BL247" i="9" s="1"/>
  <c r="BF247" i="9"/>
  <c r="BH247" i="9" s="1"/>
  <c r="BM247" i="9" s="1"/>
  <c r="BF356" i="9"/>
  <c r="BH356" i="9" s="1"/>
  <c r="BM356" i="9" s="1"/>
  <c r="BI356" i="9"/>
  <c r="BK356" i="9" s="1"/>
  <c r="BL356" i="9" s="1"/>
  <c r="BK138" i="9"/>
  <c r="BL138" i="9" s="1"/>
  <c r="BF139" i="9"/>
  <c r="BI139" i="9"/>
  <c r="AW18" i="9"/>
  <c r="AX18" i="9" s="1"/>
  <c r="BH133" i="9"/>
  <c r="BM133" i="9" s="1"/>
  <c r="BS11" i="9"/>
  <c r="BF224" i="9"/>
  <c r="BH224" i="9" s="1"/>
  <c r="BM224" i="9" s="1"/>
  <c r="BI224" i="9"/>
  <c r="BF310" i="9"/>
  <c r="BI310" i="9"/>
  <c r="BI282" i="9"/>
  <c r="BF282" i="9"/>
  <c r="BJ318" i="9"/>
  <c r="BK318" i="9" s="1"/>
  <c r="BL318" i="9" s="1"/>
  <c r="BK288" i="9"/>
  <c r="BL288" i="9" s="1"/>
  <c r="AT323" i="9"/>
  <c r="AY323" i="9" s="1"/>
  <c r="BJ255" i="9"/>
  <c r="BK255" i="9" s="1"/>
  <c r="BL255" i="9" s="1"/>
  <c r="BS26" i="9"/>
  <c r="BF147" i="9"/>
  <c r="BI147" i="9"/>
  <c r="BF237" i="9"/>
  <c r="BI237" i="9"/>
  <c r="BK321" i="9"/>
  <c r="BL321" i="9" s="1"/>
  <c r="BJ144" i="9"/>
  <c r="BK144" i="9" s="1"/>
  <c r="BL144" i="9" s="1"/>
  <c r="BG144" i="9"/>
  <c r="BI13" i="9"/>
  <c r="BK13" i="9" s="1"/>
  <c r="BL13" i="9" s="1"/>
  <c r="BF13" i="9"/>
  <c r="BH13" i="9" s="1"/>
  <c r="BM13" i="9" s="1"/>
  <c r="BF304" i="9"/>
  <c r="BI304" i="9"/>
  <c r="AW193" i="9"/>
  <c r="AX193" i="9" s="1"/>
  <c r="BJ102" i="9"/>
  <c r="AW358" i="9"/>
  <c r="AX358" i="9" s="1"/>
  <c r="BI58" i="9"/>
  <c r="BF58" i="9"/>
  <c r="BH58" i="9" s="1"/>
  <c r="BM58" i="9" s="1"/>
  <c r="BF283" i="9"/>
  <c r="BH283" i="9" s="1"/>
  <c r="BM283" i="9" s="1"/>
  <c r="BI283" i="9"/>
  <c r="BG367" i="9"/>
  <c r="BH367" i="9" s="1"/>
  <c r="BM367" i="9" s="1"/>
  <c r="BJ367" i="9"/>
  <c r="BK367" i="9" s="1"/>
  <c r="BL367" i="9" s="1"/>
  <c r="BJ337" i="9"/>
  <c r="AT135" i="9"/>
  <c r="AY135" i="9" s="1"/>
  <c r="AT103" i="9"/>
  <c r="AY103" i="9" s="1"/>
  <c r="BF101" i="9"/>
  <c r="BI101" i="9"/>
  <c r="BI246" i="9"/>
  <c r="BF246" i="9"/>
  <c r="AW42" i="9"/>
  <c r="AX42" i="9" s="1"/>
  <c r="BG136" i="9"/>
  <c r="BH136" i="9" s="1"/>
  <c r="BM136" i="9" s="1"/>
  <c r="BJ261" i="9"/>
  <c r="BS60" i="9"/>
  <c r="BW60" i="9" s="1"/>
  <c r="BG241" i="9"/>
  <c r="BJ241" i="9"/>
  <c r="BK241" i="9" s="1"/>
  <c r="BL241" i="9" s="1"/>
  <c r="BF260" i="9"/>
  <c r="BI260" i="9"/>
  <c r="BF328" i="9"/>
  <c r="BI328" i="9"/>
  <c r="AW359" i="9"/>
  <c r="AX359" i="9" s="1"/>
  <c r="BI150" i="9"/>
  <c r="BK150" i="9" s="1"/>
  <c r="BL150" i="9" s="1"/>
  <c r="BF150" i="9"/>
  <c r="BH150" i="9" s="1"/>
  <c r="BM150" i="9" s="1"/>
  <c r="BI230" i="9"/>
  <c r="BF230" i="9"/>
  <c r="AW343" i="9"/>
  <c r="AX343" i="9" s="1"/>
  <c r="BH106" i="9"/>
  <c r="BM106" i="9" s="1"/>
  <c r="AT232" i="9"/>
  <c r="AY232" i="9" s="1"/>
  <c r="BS65" i="9"/>
  <c r="BI187" i="9"/>
  <c r="BF187" i="9"/>
  <c r="BF289" i="9"/>
  <c r="BI289" i="9"/>
  <c r="BK289" i="9" s="1"/>
  <c r="BL289" i="9" s="1"/>
  <c r="AW168" i="9"/>
  <c r="AX168" i="9" s="1"/>
  <c r="BF124" i="9"/>
  <c r="BH124" i="9" s="1"/>
  <c r="BM124" i="9" s="1"/>
  <c r="BI124" i="9"/>
  <c r="BF253" i="9"/>
  <c r="BI253" i="9"/>
  <c r="BJ11" i="9"/>
  <c r="BK11" i="9" s="1"/>
  <c r="BL11" i="9" s="1"/>
  <c r="BG11" i="9"/>
  <c r="BH11" i="9" s="1"/>
  <c r="BM11" i="9" s="1"/>
  <c r="BI170" i="9"/>
  <c r="BF170" i="9"/>
  <c r="BH170" i="9" s="1"/>
  <c r="BM170" i="9" s="1"/>
  <c r="AT195" i="9"/>
  <c r="AY195" i="9" s="1"/>
  <c r="AW281" i="9"/>
  <c r="AX281" i="9" s="1"/>
  <c r="AT118" i="9"/>
  <c r="AY118" i="9" s="1"/>
  <c r="AT255" i="9"/>
  <c r="AY255" i="9" s="1"/>
  <c r="BI17" i="9"/>
  <c r="BK17" i="9" s="1"/>
  <c r="BL17" i="9" s="1"/>
  <c r="BF17" i="9"/>
  <c r="BI295" i="9"/>
  <c r="BF295" i="9"/>
  <c r="BF233" i="9"/>
  <c r="BH233" i="9" s="1"/>
  <c r="BM233" i="9" s="1"/>
  <c r="BI233" i="9"/>
  <c r="BG318" i="9"/>
  <c r="BH318" i="9" s="1"/>
  <c r="BM318" i="9" s="1"/>
  <c r="BH288" i="9"/>
  <c r="BM288" i="9" s="1"/>
  <c r="AW323" i="9"/>
  <c r="AX323" i="9" s="1"/>
  <c r="BG255" i="9"/>
  <c r="BH255" i="9" s="1"/>
  <c r="BM255" i="9" s="1"/>
  <c r="BF50" i="9"/>
  <c r="BH50" i="9" s="1"/>
  <c r="BM50" i="9" s="1"/>
  <c r="BI50" i="9"/>
  <c r="BJ228" i="9"/>
  <c r="BG72" i="9"/>
  <c r="AT302" i="9"/>
  <c r="AY302" i="9" s="1"/>
  <c r="BF236" i="9"/>
  <c r="BH236" i="9" s="1"/>
  <c r="BM236" i="9" s="1"/>
  <c r="BI236" i="9"/>
  <c r="BK236" i="9" s="1"/>
  <c r="BL236" i="9" s="1"/>
  <c r="AT193" i="9"/>
  <c r="AY193" i="9" s="1"/>
  <c r="BJ216" i="9"/>
  <c r="AW333" i="9"/>
  <c r="AX333" i="9" s="1"/>
  <c r="BI121" i="9"/>
  <c r="BK121" i="9" s="1"/>
  <c r="BL121" i="9" s="1"/>
  <c r="BF121" i="9"/>
  <c r="BH121" i="9" s="1"/>
  <c r="BM121" i="9" s="1"/>
  <c r="BH83" i="9"/>
  <c r="BM83" i="9" s="1"/>
  <c r="BJ114" i="9"/>
  <c r="BF219" i="9"/>
  <c r="BI219" i="9"/>
  <c r="BJ50" i="9"/>
  <c r="BK50" i="9" s="1"/>
  <c r="BL50" i="9" s="1"/>
  <c r="AW135" i="9"/>
  <c r="AX135" i="9" s="1"/>
  <c r="BF274" i="9"/>
  <c r="BI274" i="9"/>
  <c r="BI140" i="9"/>
  <c r="BF140" i="9"/>
  <c r="AW242" i="9"/>
  <c r="AX242" i="9" s="1"/>
  <c r="BJ136" i="9"/>
  <c r="BK136" i="9" s="1"/>
  <c r="BL136" i="9" s="1"/>
  <c r="BF60" i="9"/>
  <c r="BI60" i="9"/>
  <c r="AW346" i="9"/>
  <c r="AX346" i="9" s="1"/>
  <c r="BJ124" i="9"/>
  <c r="BK124" i="9" s="1"/>
  <c r="BL124" i="9" s="1"/>
  <c r="BJ147" i="9"/>
  <c r="BK147" i="9" s="1"/>
  <c r="BL147" i="9" s="1"/>
  <c r="BF71" i="9"/>
  <c r="BH71" i="9" s="1"/>
  <c r="BM71" i="9" s="1"/>
  <c r="BI71" i="9"/>
  <c r="BK71" i="9" s="1"/>
  <c r="BL71" i="9" s="1"/>
  <c r="BH62" i="9"/>
  <c r="BM62" i="9" s="1"/>
  <c r="BH115" i="9"/>
  <c r="BM115" i="9" s="1"/>
  <c r="AW232" i="9"/>
  <c r="AX232" i="9" s="1"/>
  <c r="BF333" i="9"/>
  <c r="BI333" i="9"/>
  <c r="AT343" i="9"/>
  <c r="AY343" i="9" s="1"/>
  <c r="BI74" i="9"/>
  <c r="BF74" i="9"/>
  <c r="BI202" i="9"/>
  <c r="BK202" i="9" s="1"/>
  <c r="BL202" i="9" s="1"/>
  <c r="BF202" i="9"/>
  <c r="AW126" i="9"/>
  <c r="AX126" i="9" s="1"/>
  <c r="BJ266" i="9"/>
  <c r="BK266" i="9" s="1"/>
  <c r="BL266" i="9" s="1"/>
  <c r="BG266" i="9"/>
  <c r="BH266" i="9" s="1"/>
  <c r="BM266" i="9" s="1"/>
  <c r="BF22" i="9"/>
  <c r="BH22" i="9" s="1"/>
  <c r="BM22" i="9" s="1"/>
  <c r="BI22" i="9"/>
  <c r="BK22" i="9" s="1"/>
  <c r="BL22" i="9" s="1"/>
  <c r="AT348" i="9"/>
  <c r="AY348" i="9" s="1"/>
  <c r="AT281" i="9"/>
  <c r="AY281" i="9" s="1"/>
  <c r="BS17" i="9"/>
  <c r="BF215" i="9"/>
  <c r="BI215" i="9"/>
  <c r="AT45" i="9"/>
  <c r="AY45" i="9" s="1"/>
  <c r="AW297" i="9"/>
  <c r="AX297" i="9" s="1"/>
  <c r="BG51" i="9"/>
  <c r="BH51" i="9" s="1"/>
  <c r="BM51" i="9" s="1"/>
  <c r="BJ51" i="9"/>
  <c r="BK51" i="9" s="1"/>
  <c r="BL51" i="9" s="1"/>
  <c r="BI128" i="9"/>
  <c r="BK128" i="9" s="1"/>
  <c r="BL128" i="9" s="1"/>
  <c r="BF128" i="9"/>
  <c r="BH128" i="9" s="1"/>
  <c r="BM128" i="9" s="1"/>
  <c r="AW319" i="9"/>
  <c r="AX319" i="9" s="1"/>
  <c r="BG274" i="9"/>
  <c r="BH274" i="9" s="1"/>
  <c r="BM274" i="9" s="1"/>
  <c r="BJ274" i="9"/>
  <c r="BK274" i="9" s="1"/>
  <c r="BL274" i="9" s="1"/>
  <c r="BH237" i="9"/>
  <c r="BM237" i="9" s="1"/>
  <c r="BS50" i="9"/>
  <c r="BI85" i="9"/>
  <c r="BF85" i="9"/>
  <c r="BI262" i="9"/>
  <c r="BK262" i="9" s="1"/>
  <c r="BL262" i="9" s="1"/>
  <c r="BF262" i="9"/>
  <c r="AW15" i="9"/>
  <c r="AX15" i="9" s="1"/>
  <c r="AW304" i="9"/>
  <c r="AX304" i="9" s="1"/>
  <c r="BJ72" i="9"/>
  <c r="BK72" i="9" s="1"/>
  <c r="BL72" i="9" s="1"/>
  <c r="BJ167" i="9"/>
  <c r="BK167" i="9" s="1"/>
  <c r="BL167" i="9" s="1"/>
  <c r="AW302" i="9"/>
  <c r="AX302" i="9" s="1"/>
  <c r="AW100" i="9"/>
  <c r="AX100" i="9" s="1"/>
  <c r="BF231" i="9"/>
  <c r="BI231" i="9"/>
  <c r="BJ131" i="9"/>
  <c r="BG131" i="9"/>
  <c r="BH131" i="9" s="1"/>
  <c r="BM131" i="9" s="1"/>
  <c r="BF9" i="9"/>
  <c r="BH9" i="9" s="1"/>
  <c r="BM9" i="9" s="1"/>
  <c r="BI9" i="9"/>
  <c r="BK9" i="9" s="1"/>
  <c r="BL9" i="9" s="1"/>
  <c r="BF83" i="9"/>
  <c r="BI83" i="9"/>
  <c r="BF314" i="9"/>
  <c r="BH314" i="9" s="1"/>
  <c r="BM314" i="9" s="1"/>
  <c r="BI314" i="9"/>
  <c r="BK314" i="9" s="1"/>
  <c r="BL314" i="9" s="1"/>
  <c r="BJ83" i="9"/>
  <c r="BK83" i="9" s="1"/>
  <c r="BL83" i="9" s="1"/>
  <c r="BJ90" i="9"/>
  <c r="BK90" i="9" s="1"/>
  <c r="BL90" i="9" s="1"/>
  <c r="BF10" i="9"/>
  <c r="BI10" i="9"/>
  <c r="BI270" i="9"/>
  <c r="BK270" i="9" s="1"/>
  <c r="BL270" i="9" s="1"/>
  <c r="BF270" i="9"/>
  <c r="AT242" i="9"/>
  <c r="AY242" i="9" s="1"/>
  <c r="BJ191" i="9"/>
  <c r="BK191" i="9" s="1"/>
  <c r="BL191" i="9" s="1"/>
  <c r="AW12" i="9"/>
  <c r="AX12" i="9" s="1"/>
  <c r="BI40" i="9"/>
  <c r="BF40" i="9"/>
  <c r="BG147" i="9"/>
  <c r="BH147" i="9" s="1"/>
  <c r="BM147" i="9" s="1"/>
  <c r="BG305" i="9"/>
  <c r="BH305" i="9" s="1"/>
  <c r="BM305" i="9" s="1"/>
  <c r="BF64" i="9"/>
  <c r="BI64" i="9"/>
  <c r="BK64" i="9" s="1"/>
  <c r="BL64" i="9" s="1"/>
  <c r="BF225" i="9"/>
  <c r="BH225" i="9" s="1"/>
  <c r="BM225" i="9" s="1"/>
  <c r="BI225" i="9"/>
  <c r="BK62" i="9"/>
  <c r="BL62" i="9" s="1"/>
  <c r="AW66" i="9"/>
  <c r="AX66" i="9" s="1"/>
  <c r="BI87" i="9"/>
  <c r="BF87" i="9"/>
  <c r="BH87" i="9" s="1"/>
  <c r="BM87" i="9" s="1"/>
  <c r="BH132" i="9"/>
  <c r="BM132" i="9" s="1"/>
  <c r="BK267" i="9"/>
  <c r="BL267" i="9" s="1"/>
  <c r="AW345" i="9"/>
  <c r="AX345" i="9" s="1"/>
  <c r="BS74" i="9"/>
  <c r="BT74" i="9" s="1"/>
  <c r="BI322" i="9"/>
  <c r="BF322" i="9"/>
  <c r="BJ122" i="9"/>
  <c r="BG122" i="9"/>
  <c r="BI21" i="9"/>
  <c r="BF21" i="9"/>
  <c r="BH21" i="9" s="1"/>
  <c r="BM21" i="9" s="1"/>
  <c r="BF196" i="9"/>
  <c r="BI196" i="9"/>
  <c r="AT137" i="9"/>
  <c r="AY137" i="9" s="1"/>
  <c r="AT355" i="9"/>
  <c r="AY355" i="9" s="1"/>
  <c r="BS22" i="9"/>
  <c r="BI200" i="9"/>
  <c r="BK200" i="9" s="1"/>
  <c r="BL200" i="9" s="1"/>
  <c r="BF200" i="9"/>
  <c r="BH200" i="9" s="1"/>
  <c r="BM200" i="9" s="1"/>
  <c r="BI263" i="9"/>
  <c r="BF263" i="9"/>
  <c r="BK349" i="9"/>
  <c r="BL349" i="9" s="1"/>
  <c r="AW335" i="9"/>
  <c r="AX335" i="9" s="1"/>
  <c r="BF106" i="9"/>
  <c r="BI106" i="9"/>
  <c r="BK106" i="9" s="1"/>
  <c r="BL106" i="9" s="1"/>
  <c r="BF185" i="9"/>
  <c r="BH185" i="9" s="1"/>
  <c r="BM185" i="9" s="1"/>
  <c r="BI185" i="9"/>
  <c r="BK185" i="9" s="1"/>
  <c r="BL185" i="9" s="1"/>
  <c r="AW45" i="9"/>
  <c r="AX45" i="9" s="1"/>
  <c r="BF46" i="9"/>
  <c r="BH46" i="9" s="1"/>
  <c r="BM46" i="9" s="1"/>
  <c r="BI46" i="9"/>
  <c r="BF163" i="9"/>
  <c r="BI163" i="9"/>
  <c r="AT319" i="9"/>
  <c r="AY319" i="9" s="1"/>
  <c r="BH104" i="9"/>
  <c r="BM104" i="9" s="1"/>
  <c r="BK237" i="9"/>
  <c r="BL237" i="9" s="1"/>
  <c r="BJ299" i="9"/>
  <c r="BK299" i="9" s="1"/>
  <c r="BL299" i="9" s="1"/>
  <c r="BJ333" i="9"/>
  <c r="BK333" i="9" s="1"/>
  <c r="BL333" i="9" s="1"/>
  <c r="AT89" i="9"/>
  <c r="AY89" i="9" s="1"/>
  <c r="BF232" i="9"/>
  <c r="BI232" i="9"/>
  <c r="BF307" i="9"/>
  <c r="BI307" i="9"/>
  <c r="AT304" i="9"/>
  <c r="AY304" i="9" s="1"/>
  <c r="AT58" i="9"/>
  <c r="AY58" i="9" s="1"/>
  <c r="AW286" i="9"/>
  <c r="AX286" i="9" s="1"/>
  <c r="AT100" i="9"/>
  <c r="AY100" i="9" s="1"/>
  <c r="BI334" i="9"/>
  <c r="BF334" i="9"/>
  <c r="BJ176" i="9"/>
  <c r="BK176" i="9" s="1"/>
  <c r="BL176" i="9" s="1"/>
  <c r="BI61" i="9"/>
  <c r="BF61" i="9"/>
  <c r="BF186" i="9"/>
  <c r="BH186" i="9" s="1"/>
  <c r="BM186" i="9" s="1"/>
  <c r="BI186" i="9"/>
  <c r="BK186" i="9" s="1"/>
  <c r="BL186" i="9" s="1"/>
  <c r="BF321" i="9"/>
  <c r="BH321" i="9" s="1"/>
  <c r="BM321" i="9" s="1"/>
  <c r="BI321" i="9"/>
  <c r="BJ172" i="9"/>
  <c r="AW82" i="9"/>
  <c r="AX82" i="9" s="1"/>
  <c r="BI44" i="9"/>
  <c r="BF44" i="9"/>
  <c r="AW222" i="9"/>
  <c r="AX222" i="9" s="1"/>
  <c r="BJ48" i="9"/>
  <c r="BG48" i="9"/>
  <c r="BH48" i="9" s="1"/>
  <c r="BM48" i="9" s="1"/>
  <c r="BI280" i="9"/>
  <c r="BF280" i="9"/>
  <c r="BF62" i="9"/>
  <c r="BI62" i="9"/>
  <c r="BG165" i="9"/>
  <c r="BJ165" i="9"/>
  <c r="BG191" i="9"/>
  <c r="BH191" i="9" s="1"/>
  <c r="BM191" i="9" s="1"/>
  <c r="AT12" i="9"/>
  <c r="AY12" i="9" s="1"/>
  <c r="BF135" i="9"/>
  <c r="BI135" i="9"/>
  <c r="BK135" i="9" s="1"/>
  <c r="BL135" i="9" s="1"/>
  <c r="BG154" i="9"/>
  <c r="BJ305" i="9"/>
  <c r="BK305" i="9" s="1"/>
  <c r="BL305" i="9" s="1"/>
  <c r="BH135" i="9"/>
  <c r="BM135" i="9" s="1"/>
  <c r="BS69" i="9"/>
  <c r="BI174" i="9"/>
  <c r="BF174" i="9"/>
  <c r="BI301" i="9"/>
  <c r="BK301" i="9" s="1"/>
  <c r="BL301" i="9" s="1"/>
  <c r="BF301" i="9"/>
  <c r="BH301" i="9" s="1"/>
  <c r="BM301" i="9" s="1"/>
  <c r="BH160" i="9"/>
  <c r="BM160" i="9" s="1"/>
  <c r="BF331" i="9"/>
  <c r="BH331" i="9" s="1"/>
  <c r="BM331" i="9" s="1"/>
  <c r="BI331" i="9"/>
  <c r="BK331" i="9" s="1"/>
  <c r="BL331" i="9" s="1"/>
  <c r="BH347" i="9"/>
  <c r="BM347" i="9" s="1"/>
  <c r="AT66" i="9"/>
  <c r="AY66" i="9" s="1"/>
  <c r="BF211" i="9"/>
  <c r="BI211" i="9"/>
  <c r="BI347" i="9"/>
  <c r="BF347" i="9"/>
  <c r="BG14" i="9"/>
  <c r="BH14" i="9" s="1"/>
  <c r="BM14" i="9" s="1"/>
  <c r="BJ14" i="9"/>
  <c r="BK14" i="9" s="1"/>
  <c r="BL14" i="9" s="1"/>
  <c r="AT275" i="9"/>
  <c r="AY275" i="9" s="1"/>
  <c r="BG253" i="9"/>
  <c r="BH253" i="9" s="1"/>
  <c r="BM253" i="9" s="1"/>
  <c r="BJ253" i="9"/>
  <c r="BK253" i="9" s="1"/>
  <c r="BL253" i="9" s="1"/>
  <c r="BG59" i="9"/>
  <c r="BJ59" i="9"/>
  <c r="BK59" i="9" s="1"/>
  <c r="BL59" i="9" s="1"/>
  <c r="BS21" i="9"/>
  <c r="BF279" i="9"/>
  <c r="BI279" i="9"/>
  <c r="AW160" i="9"/>
  <c r="AX160" i="9" s="1"/>
  <c r="AW262" i="9"/>
  <c r="AX262" i="9" s="1"/>
  <c r="AT318" i="9"/>
  <c r="AY318" i="9" s="1"/>
  <c r="BI39" i="9"/>
  <c r="BK39" i="9" s="1"/>
  <c r="BL39" i="9" s="1"/>
  <c r="BF39" i="9"/>
  <c r="AT335" i="9"/>
  <c r="AY335" i="9" s="1"/>
  <c r="BF311" i="9"/>
  <c r="BH311" i="9" s="1"/>
  <c r="BM311" i="9" s="1"/>
  <c r="BI311" i="9"/>
  <c r="BK311" i="9" s="1"/>
  <c r="BL311" i="9" s="1"/>
  <c r="BF227" i="9"/>
  <c r="BH227" i="9" s="1"/>
  <c r="BM227" i="9" s="1"/>
  <c r="BI227" i="9"/>
  <c r="BK104" i="9"/>
  <c r="BL104" i="9" s="1"/>
  <c r="BG333" i="9"/>
  <c r="BH333" i="9" s="1"/>
  <c r="BM333" i="9" s="1"/>
  <c r="AW27" i="9"/>
  <c r="AX27" i="9" s="1"/>
  <c r="AT50" i="9"/>
  <c r="AY50" i="9" s="1"/>
  <c r="AW89" i="9"/>
  <c r="AX89" i="9" s="1"/>
  <c r="BF23" i="9"/>
  <c r="BH23" i="9" s="1"/>
  <c r="BM23" i="9" s="1"/>
  <c r="BI23" i="9"/>
  <c r="BJ85" i="9"/>
  <c r="BK85" i="9" s="1"/>
  <c r="BL85" i="9" s="1"/>
  <c r="AT286" i="9"/>
  <c r="AY286" i="9" s="1"/>
  <c r="BJ58" i="9"/>
  <c r="BG176" i="9"/>
  <c r="BH176" i="9" s="1"/>
  <c r="BM176" i="9" s="1"/>
  <c r="BI118" i="9"/>
  <c r="BF118" i="9"/>
  <c r="BF349" i="9"/>
  <c r="BH349" i="9" s="1"/>
  <c r="BM349" i="9" s="1"/>
  <c r="BI349" i="9"/>
  <c r="BK8" i="9"/>
  <c r="BL8" i="9" s="1"/>
  <c r="AW30" i="9"/>
  <c r="AX30" i="9" s="1"/>
  <c r="BG172" i="9"/>
  <c r="BH172" i="9" s="1"/>
  <c r="BM172" i="9" s="1"/>
  <c r="AT82" i="9"/>
  <c r="AY82" i="9" s="1"/>
  <c r="AT32" i="9"/>
  <c r="AY32" i="9" s="1"/>
  <c r="BG234" i="9"/>
  <c r="AW360" i="9"/>
  <c r="AX360" i="9" s="1"/>
  <c r="BJ81" i="9"/>
  <c r="BF308" i="9"/>
  <c r="BI308" i="9"/>
  <c r="AT14" i="9"/>
  <c r="AY14" i="9" s="1"/>
  <c r="BF141" i="9"/>
  <c r="BI141" i="9"/>
  <c r="BF267" i="9"/>
  <c r="BH267" i="9" s="1"/>
  <c r="BM267" i="9" s="1"/>
  <c r="BI267" i="9"/>
  <c r="BJ70" i="9"/>
  <c r="BK70" i="9" s="1"/>
  <c r="BL70" i="9" s="1"/>
  <c r="BG324" i="9"/>
  <c r="AW190" i="9"/>
  <c r="AX190" i="9" s="1"/>
  <c r="BI165" i="9"/>
  <c r="BF165" i="9"/>
  <c r="BJ143" i="9"/>
  <c r="BJ19" i="9"/>
  <c r="BJ317" i="9"/>
  <c r="BJ116" i="9"/>
  <c r="BK116" i="9" s="1"/>
  <c r="BL116" i="9" s="1"/>
  <c r="BG116" i="9"/>
  <c r="BF146" i="9"/>
  <c r="BI146" i="9"/>
  <c r="BF134" i="9"/>
  <c r="BI134" i="9"/>
  <c r="BK347" i="9"/>
  <c r="BL347" i="9" s="1"/>
  <c r="BG211" i="9"/>
  <c r="BH211" i="9" s="1"/>
  <c r="BM211" i="9" s="1"/>
  <c r="BJ211" i="9"/>
  <c r="BK211" i="9" s="1"/>
  <c r="BL211" i="9" s="1"/>
  <c r="BJ157" i="9"/>
  <c r="BK157" i="9" s="1"/>
  <c r="BL157" i="9" s="1"/>
  <c r="BG157" i="9"/>
  <c r="BH157" i="9" s="1"/>
  <c r="BM157" i="9" s="1"/>
  <c r="BI94" i="9"/>
  <c r="BK94" i="9" s="1"/>
  <c r="BL94" i="9" s="1"/>
  <c r="BF94" i="9"/>
  <c r="BH94" i="9" s="1"/>
  <c r="BM94" i="9" s="1"/>
  <c r="BF268" i="9"/>
  <c r="BI268" i="9"/>
  <c r="BF299" i="9"/>
  <c r="BI299" i="9"/>
  <c r="BF68" i="9"/>
  <c r="BI68" i="9"/>
  <c r="BF290" i="9"/>
  <c r="BH290" i="9" s="1"/>
  <c r="BM290" i="9" s="1"/>
  <c r="BI290" i="9"/>
  <c r="BK290" i="9" s="1"/>
  <c r="BL290" i="9" s="1"/>
  <c r="AT262" i="9"/>
  <c r="AY262" i="9" s="1"/>
  <c r="AW334" i="9"/>
  <c r="AX334" i="9" s="1"/>
  <c r="AW316" i="9"/>
  <c r="AX316" i="9" s="1"/>
  <c r="BG282" i="9"/>
  <c r="BH282" i="9" s="1"/>
  <c r="BM282" i="9" s="1"/>
  <c r="BJ282" i="9"/>
  <c r="BF220" i="9"/>
  <c r="BI220" i="9"/>
  <c r="BF300" i="9"/>
  <c r="BI300" i="9"/>
  <c r="BJ219" i="9"/>
  <c r="BG219" i="9"/>
  <c r="AT252" i="9"/>
  <c r="AY252" i="9" s="1"/>
  <c r="BI90" i="9"/>
  <c r="BF90" i="9"/>
  <c r="BH90" i="9" s="1"/>
  <c r="BM90" i="9" s="1"/>
  <c r="BF222" i="9"/>
  <c r="BH222" i="9" s="1"/>
  <c r="BM222" i="9" s="1"/>
  <c r="BI222" i="9"/>
  <c r="BK222" i="9" s="1"/>
  <c r="BL222" i="9" s="1"/>
  <c r="BF320" i="9"/>
  <c r="BI320" i="9"/>
  <c r="BK320" i="9" s="1"/>
  <c r="BL320" i="9" s="1"/>
  <c r="BJ310" i="9"/>
  <c r="BK310" i="9" s="1"/>
  <c r="BL310" i="9" s="1"/>
  <c r="AT273" i="9"/>
  <c r="AY273" i="9" s="1"/>
  <c r="BI228" i="9"/>
  <c r="BF228" i="9"/>
  <c r="BH228" i="9" s="1"/>
  <c r="BM228" i="9" s="1"/>
  <c r="BF291" i="9"/>
  <c r="BH291" i="9" s="1"/>
  <c r="BM291" i="9" s="1"/>
  <c r="BI291" i="9"/>
  <c r="AW315" i="9"/>
  <c r="AX315" i="9" s="1"/>
  <c r="BG162" i="9"/>
  <c r="BJ162" i="9"/>
  <c r="BJ269" i="9"/>
  <c r="BJ351" i="9"/>
  <c r="BK351" i="9" s="1"/>
  <c r="BL351" i="9" s="1"/>
  <c r="BG351" i="9"/>
  <c r="BH351" i="9" s="1"/>
  <c r="BM351" i="9" s="1"/>
  <c r="AW270" i="9"/>
  <c r="AX270" i="9" s="1"/>
  <c r="BG85" i="9"/>
  <c r="BH85" i="9" s="1"/>
  <c r="BM85" i="9" s="1"/>
  <c r="BJ12" i="9"/>
  <c r="BK12" i="9" s="1"/>
  <c r="BL12" i="9" s="1"/>
  <c r="BG12" i="9"/>
  <c r="BH12" i="9" s="1"/>
  <c r="BM12" i="9" s="1"/>
  <c r="AW63" i="9"/>
  <c r="AX63" i="9" s="1"/>
  <c r="BJ371" i="9"/>
  <c r="BK371" i="9" s="1"/>
  <c r="BL371" i="9" s="1"/>
  <c r="BF221" i="9"/>
  <c r="BH221" i="9" s="1"/>
  <c r="BM221" i="9" s="1"/>
  <c r="BI221" i="9"/>
  <c r="BK221" i="9" s="1"/>
  <c r="BL221" i="9" s="1"/>
  <c r="BH8" i="9"/>
  <c r="AT9" i="9"/>
  <c r="AY9" i="9" s="1"/>
  <c r="BF43" i="9"/>
  <c r="BH43" i="9" s="1"/>
  <c r="BM43" i="9" s="1"/>
  <c r="BI43" i="9"/>
  <c r="BK43" i="9" s="1"/>
  <c r="BL43" i="9" s="1"/>
  <c r="BF205" i="9"/>
  <c r="BH205" i="9" s="1"/>
  <c r="BM205" i="9" s="1"/>
  <c r="BI205" i="9"/>
  <c r="BK205" i="9" s="1"/>
  <c r="BL205" i="9" s="1"/>
  <c r="BF319" i="9"/>
  <c r="BI319" i="9"/>
  <c r="AT184" i="9"/>
  <c r="AY184" i="9" s="1"/>
  <c r="AT360" i="9"/>
  <c r="AY360" i="9" s="1"/>
  <c r="AW14" i="9"/>
  <c r="AX14" i="9" s="1"/>
  <c r="BI45" i="9"/>
  <c r="BF45" i="9"/>
  <c r="BG70" i="9"/>
  <c r="BJ187" i="9"/>
  <c r="AW197" i="9"/>
  <c r="AX197" i="9" s="1"/>
  <c r="BF35" i="9"/>
  <c r="BI35" i="9"/>
  <c r="BJ268" i="9"/>
  <c r="BK268" i="9" s="1"/>
  <c r="BL268" i="9" s="1"/>
  <c r="BG19" i="9"/>
  <c r="BH19" i="9" s="1"/>
  <c r="BM19" i="9" s="1"/>
  <c r="BG49" i="9"/>
  <c r="BH49" i="9" s="1"/>
  <c r="BM49" i="9" s="1"/>
  <c r="BG317" i="9"/>
  <c r="AT289" i="9"/>
  <c r="AY289" i="9" s="1"/>
  <c r="AT330" i="9"/>
  <c r="AY330" i="9" s="1"/>
  <c r="BF348" i="9"/>
  <c r="BI348" i="9"/>
  <c r="BK348" i="9" s="1"/>
  <c r="BL348" i="9" s="1"/>
  <c r="BG240" i="9"/>
  <c r="BJ240" i="9"/>
  <c r="BK163" i="9"/>
  <c r="BL163" i="9" s="1"/>
  <c r="BG45" i="9"/>
  <c r="BH45" i="9" s="1"/>
  <c r="BM45" i="9" s="1"/>
  <c r="BJ45" i="9"/>
  <c r="BK45" i="9" s="1"/>
  <c r="BL45" i="9" s="1"/>
  <c r="BI108" i="9"/>
  <c r="BF108" i="9"/>
  <c r="BI160" i="9"/>
  <c r="BK160" i="9" s="1"/>
  <c r="BL160" i="9" s="1"/>
  <c r="BF160" i="9"/>
  <c r="BH140" i="9"/>
  <c r="BM140" i="9" s="1"/>
  <c r="AW240" i="9"/>
  <c r="AX240" i="9" s="1"/>
  <c r="AT253" i="9"/>
  <c r="AY253" i="9" s="1"/>
  <c r="BF57" i="9"/>
  <c r="BH57" i="9" s="1"/>
  <c r="BM57" i="9" s="1"/>
  <c r="BI57" i="9"/>
  <c r="BK57" i="9" s="1"/>
  <c r="BL57" i="9" s="1"/>
  <c r="BF216" i="9"/>
  <c r="BH216" i="9" s="1"/>
  <c r="BM216" i="9" s="1"/>
  <c r="BI216" i="9"/>
  <c r="BJ309" i="9"/>
  <c r="BK309" i="9" s="1"/>
  <c r="BL309" i="9" s="1"/>
  <c r="BK283" i="9"/>
  <c r="BL283" i="9" s="1"/>
  <c r="AT334" i="9"/>
  <c r="AY334" i="9" s="1"/>
  <c r="BG260" i="9"/>
  <c r="BH260" i="9" s="1"/>
  <c r="BM260" i="9" s="1"/>
  <c r="AT186" i="9"/>
  <c r="AY186" i="9" s="1"/>
  <c r="BI82" i="9"/>
  <c r="BF82" i="9"/>
  <c r="BJ100" i="9"/>
  <c r="BG100" i="9"/>
  <c r="BG230" i="9"/>
  <c r="BG232" i="9"/>
  <c r="BH232" i="9" s="1"/>
  <c r="BM232" i="9" s="1"/>
  <c r="BJ232" i="9"/>
  <c r="BK232" i="9" s="1"/>
  <c r="BL232" i="9" s="1"/>
  <c r="BG67" i="9"/>
  <c r="BG310" i="9"/>
  <c r="BH310" i="9" s="1"/>
  <c r="BM310" i="9" s="1"/>
  <c r="BF27" i="9"/>
  <c r="BI27" i="9"/>
  <c r="BK27" i="9" s="1"/>
  <c r="BL27" i="9" s="1"/>
  <c r="AT315" i="9"/>
  <c r="AY315" i="9" s="1"/>
  <c r="BG37" i="9"/>
  <c r="BH37" i="9" s="1"/>
  <c r="BM37" i="9" s="1"/>
  <c r="BG269" i="9"/>
  <c r="BH269" i="9" s="1"/>
  <c r="BM269" i="9" s="1"/>
  <c r="BK276" i="9"/>
  <c r="BL276" i="9" s="1"/>
  <c r="BJ231" i="9"/>
  <c r="BK231" i="9" s="1"/>
  <c r="BL231" i="9" s="1"/>
  <c r="BG231" i="9"/>
  <c r="BH231" i="9" s="1"/>
  <c r="BM231" i="9" s="1"/>
  <c r="BI53" i="9"/>
  <c r="BF53" i="9"/>
  <c r="BH53" i="9" s="1"/>
  <c r="BM53" i="9" s="1"/>
  <c r="BI167" i="9"/>
  <c r="BF167" i="9"/>
  <c r="BH167" i="9" s="1"/>
  <c r="BM167" i="9" s="1"/>
  <c r="BF337" i="9"/>
  <c r="BH337" i="9" s="1"/>
  <c r="BM337" i="9" s="1"/>
  <c r="BI337" i="9"/>
  <c r="BJ328" i="9"/>
  <c r="BK328" i="9" s="1"/>
  <c r="BL328" i="9" s="1"/>
  <c r="AT372" i="9"/>
  <c r="AY372" i="9" s="1"/>
  <c r="BH353" i="9"/>
  <c r="BM353" i="9" s="1"/>
  <c r="BG371" i="9"/>
  <c r="BH371" i="9" s="1"/>
  <c r="BM371" i="9" s="1"/>
  <c r="BI365" i="9"/>
  <c r="BK365" i="9" s="1"/>
  <c r="BL365" i="9" s="1"/>
  <c r="BF365" i="9"/>
  <c r="AW291" i="9"/>
  <c r="AX291" i="9" s="1"/>
  <c r="Z42" i="4"/>
  <c r="F18" i="4"/>
  <c r="BF116" i="9"/>
  <c r="BI116" i="9"/>
  <c r="AT78" i="9"/>
  <c r="AY78" i="9" s="1"/>
  <c r="BI122" i="9"/>
  <c r="BF122" i="9"/>
  <c r="BF159" i="9"/>
  <c r="BH159" i="9" s="1"/>
  <c r="BM159" i="9" s="1"/>
  <c r="BI159" i="9"/>
  <c r="BK159" i="9" s="1"/>
  <c r="BL159" i="9" s="1"/>
  <c r="BF353" i="9"/>
  <c r="BI353" i="9"/>
  <c r="BK353" i="9" s="1"/>
  <c r="BL353" i="9" s="1"/>
  <c r="AT36" i="9"/>
  <c r="AY36" i="9" s="1"/>
  <c r="AW184" i="9"/>
  <c r="AX184" i="9" s="1"/>
  <c r="AT91" i="9"/>
  <c r="AY91" i="9" s="1"/>
  <c r="BF48" i="9"/>
  <c r="BI48" i="9"/>
  <c r="BK89" i="9"/>
  <c r="BL89" i="9" s="1"/>
  <c r="BJ263" i="9"/>
  <c r="BI142" i="9"/>
  <c r="BK142" i="9" s="1"/>
  <c r="BL142" i="9" s="1"/>
  <c r="BF142" i="9"/>
  <c r="BI288" i="9"/>
  <c r="BF288" i="9"/>
  <c r="AW128" i="9"/>
  <c r="AX128" i="9" s="1"/>
  <c r="AT83" i="9"/>
  <c r="AY83" i="9" s="1"/>
  <c r="BG187" i="9"/>
  <c r="BH187" i="9" s="1"/>
  <c r="BM187" i="9" s="1"/>
  <c r="AT197" i="9"/>
  <c r="AY197" i="9" s="1"/>
  <c r="AW370" i="9"/>
  <c r="AX370" i="9" s="1"/>
  <c r="BF240" i="9"/>
  <c r="BI240" i="9"/>
  <c r="BI131" i="9"/>
  <c r="BF131" i="9"/>
  <c r="BJ73" i="9"/>
  <c r="BK73" i="9" s="1"/>
  <c r="BL73" i="9" s="1"/>
  <c r="BG268" i="9"/>
  <c r="BG61" i="9"/>
  <c r="BH61" i="9" s="1"/>
  <c r="BM61" i="9" s="1"/>
  <c r="BG38" i="9"/>
  <c r="BH38" i="9" s="1"/>
  <c r="BM38" i="9" s="1"/>
  <c r="BF63" i="9"/>
  <c r="BI63" i="9"/>
  <c r="BK63" i="9" s="1"/>
  <c r="BL63" i="9" s="1"/>
  <c r="BF29" i="9"/>
  <c r="BH29" i="9" s="1"/>
  <c r="BM29" i="9" s="1"/>
  <c r="BI29" i="9"/>
  <c r="BF212" i="9"/>
  <c r="BI212" i="9"/>
  <c r="AW289" i="9"/>
  <c r="AX289" i="9" s="1"/>
  <c r="BF177" i="9"/>
  <c r="BH177" i="9" s="1"/>
  <c r="BM177" i="9" s="1"/>
  <c r="BI177" i="9"/>
  <c r="BK177" i="9" s="1"/>
  <c r="BL177" i="9" s="1"/>
  <c r="BH163" i="9"/>
  <c r="BM163" i="9" s="1"/>
  <c r="BF32" i="9"/>
  <c r="BI32" i="9"/>
  <c r="BK32" i="9" s="1"/>
  <c r="BL32" i="9" s="1"/>
  <c r="BF257" i="9"/>
  <c r="BH257" i="9" s="1"/>
  <c r="BM257" i="9" s="1"/>
  <c r="BI257" i="9"/>
  <c r="BK140" i="9"/>
  <c r="BL140" i="9" s="1"/>
  <c r="AT240" i="9"/>
  <c r="AY240" i="9" s="1"/>
  <c r="BF210" i="9"/>
  <c r="BH210" i="9" s="1"/>
  <c r="BM210" i="9" s="1"/>
  <c r="BI210" i="9"/>
  <c r="BI312" i="9"/>
  <c r="BF312" i="9"/>
  <c r="BK307" i="9"/>
  <c r="BL307" i="9" s="1"/>
  <c r="BG295" i="9"/>
  <c r="BH295" i="9" s="1"/>
  <c r="BM295" i="9" s="1"/>
  <c r="BJ295" i="9"/>
  <c r="BK295" i="9" s="1"/>
  <c r="BL295" i="9" s="1"/>
  <c r="BI78" i="9"/>
  <c r="BK78" i="9" s="1"/>
  <c r="BL78" i="9" s="1"/>
  <c r="BF78" i="9"/>
  <c r="BJ260" i="9"/>
  <c r="BK260" i="9" s="1"/>
  <c r="BL260" i="9" s="1"/>
  <c r="AW94" i="9"/>
  <c r="AX94" i="9" s="1"/>
  <c r="BF197" i="9"/>
  <c r="BH197" i="9" s="1"/>
  <c r="BM197" i="9" s="1"/>
  <c r="BI197" i="9"/>
  <c r="BF293" i="9"/>
  <c r="BI293" i="9"/>
  <c r="BJ230" i="9"/>
  <c r="BG82" i="9"/>
  <c r="BH82" i="9" s="1"/>
  <c r="BM82" i="9" s="1"/>
  <c r="AW92" i="9"/>
  <c r="AX92" i="9" s="1"/>
  <c r="BF265" i="9"/>
  <c r="BH265" i="9" s="1"/>
  <c r="BM265" i="9" s="1"/>
  <c r="BI265" i="9"/>
  <c r="BK265" i="9" s="1"/>
  <c r="BL265" i="9" s="1"/>
  <c r="BI355" i="9"/>
  <c r="BK355" i="9" s="1"/>
  <c r="BL355" i="9" s="1"/>
  <c r="BF355" i="9"/>
  <c r="BH355" i="9" s="1"/>
  <c r="BM355" i="9" s="1"/>
  <c r="AT303" i="9"/>
  <c r="AY303" i="9" s="1"/>
  <c r="BJ67" i="9"/>
  <c r="BK67" i="9" s="1"/>
  <c r="BL67" i="9" s="1"/>
  <c r="BG174" i="9"/>
  <c r="BH174" i="9" s="1"/>
  <c r="BM174" i="9" s="1"/>
  <c r="AW133" i="9"/>
  <c r="AX133" i="9" s="1"/>
  <c r="BF302" i="9"/>
  <c r="BH302" i="9" s="1"/>
  <c r="BM302" i="9" s="1"/>
  <c r="BI302" i="9"/>
  <c r="BK302" i="9" s="1"/>
  <c r="BL302" i="9" s="1"/>
  <c r="BJ37" i="9"/>
  <c r="BK37" i="9" s="1"/>
  <c r="BL37" i="9" s="1"/>
  <c r="BH276" i="9"/>
  <c r="BM276" i="9" s="1"/>
  <c r="BJ189" i="9"/>
  <c r="BG189" i="9"/>
  <c r="BF114" i="9"/>
  <c r="BH114" i="9" s="1"/>
  <c r="BM114" i="9" s="1"/>
  <c r="BI114" i="9"/>
  <c r="BI345" i="9"/>
  <c r="BK345" i="9" s="1"/>
  <c r="BL345" i="9" s="1"/>
  <c r="BF345" i="9"/>
  <c r="BH345" i="9" s="1"/>
  <c r="BM345" i="9" s="1"/>
  <c r="AU374" i="9"/>
  <c r="P24" i="4" s="1"/>
  <c r="BG328" i="9"/>
  <c r="BH328" i="9" s="1"/>
  <c r="BM328" i="9" s="1"/>
  <c r="AW372" i="9"/>
  <c r="AX372" i="9" s="1"/>
  <c r="AW338" i="9"/>
  <c r="AX338" i="9" s="1"/>
  <c r="BH118" i="9"/>
  <c r="BM118" i="9" s="1"/>
  <c r="AW249" i="9"/>
  <c r="AX249" i="9" s="1"/>
  <c r="BI81" i="9"/>
  <c r="BF81" i="9"/>
  <c r="BH81" i="9" s="1"/>
  <c r="BM81" i="9" s="1"/>
  <c r="BF234" i="9"/>
  <c r="BI234" i="9"/>
  <c r="BK234" i="9" s="1"/>
  <c r="BL234" i="9" s="1"/>
  <c r="AT291" i="9"/>
  <c r="AY291" i="9" s="1"/>
  <c r="BJ212" i="9"/>
  <c r="BJ300" i="9"/>
  <c r="AW78" i="9"/>
  <c r="AX78" i="9" s="1"/>
  <c r="AT230" i="9"/>
  <c r="AY230" i="9" s="1"/>
  <c r="AW96" i="9"/>
  <c r="AX96" i="9" s="1"/>
  <c r="AW36" i="9"/>
  <c r="AX36" i="9" s="1"/>
  <c r="AW91" i="9"/>
  <c r="AX91" i="9" s="1"/>
  <c r="BJ40" i="9"/>
  <c r="BG40" i="9"/>
  <c r="BG263" i="9"/>
  <c r="BJ339" i="9"/>
  <c r="BG339" i="9"/>
  <c r="BI339" i="9"/>
  <c r="BF339" i="9"/>
  <c r="BG196" i="9"/>
  <c r="BH196" i="9" s="1"/>
  <c r="BM196" i="9" s="1"/>
  <c r="AW85" i="9"/>
  <c r="AX85" i="9" s="1"/>
  <c r="AW154" i="9"/>
  <c r="AX154" i="9" s="1"/>
  <c r="BG117" i="9"/>
  <c r="AT201" i="9"/>
  <c r="AY201" i="9" s="1"/>
  <c r="AT313" i="9"/>
  <c r="AY313" i="9" s="1"/>
  <c r="BG73" i="9"/>
  <c r="BH73" i="9" s="1"/>
  <c r="BM73" i="9" s="1"/>
  <c r="BJ197" i="9"/>
  <c r="BG341" i="9"/>
  <c r="BH341" i="9" s="1"/>
  <c r="BM341" i="9" s="1"/>
  <c r="BJ61" i="9"/>
  <c r="BK61" i="9" s="1"/>
  <c r="BL61" i="9" s="1"/>
  <c r="BJ38" i="9"/>
  <c r="BK38" i="9" s="1"/>
  <c r="BL38" i="9" s="1"/>
  <c r="BJ146" i="9"/>
  <c r="BK146" i="9" s="1"/>
  <c r="BL146" i="9" s="1"/>
  <c r="BT95" i="9"/>
  <c r="BW95" i="9"/>
  <c r="BT101" i="9"/>
  <c r="BT11" i="9"/>
  <c r="BW11" i="9"/>
  <c r="BT22" i="9"/>
  <c r="BW22" i="9"/>
  <c r="BI223" i="9"/>
  <c r="BF223" i="9"/>
  <c r="BF344" i="9"/>
  <c r="BH344" i="9" s="1"/>
  <c r="BM344" i="9" s="1"/>
  <c r="BI344" i="9"/>
  <c r="BG304" i="9"/>
  <c r="BH304" i="9" s="1"/>
  <c r="BM304" i="9" s="1"/>
  <c r="BJ304" i="9"/>
  <c r="BK304" i="9" s="1"/>
  <c r="BL304" i="9" s="1"/>
  <c r="BK207" i="9"/>
  <c r="BL207" i="9" s="1"/>
  <c r="BH285" i="9"/>
  <c r="BM285" i="9" s="1"/>
  <c r="AW205" i="9"/>
  <c r="AX205" i="9" s="1"/>
  <c r="BJ343" i="9"/>
  <c r="BK343" i="9" s="1"/>
  <c r="BL343" i="9" s="1"/>
  <c r="BG343" i="9"/>
  <c r="BH343" i="9" s="1"/>
  <c r="BM343" i="9" s="1"/>
  <c r="BF206" i="9"/>
  <c r="BI206" i="9"/>
  <c r="BF332" i="9"/>
  <c r="BH332" i="9" s="1"/>
  <c r="BM332" i="9" s="1"/>
  <c r="BI332" i="9"/>
  <c r="BK332" i="9" s="1"/>
  <c r="BL332" i="9" s="1"/>
  <c r="BK233" i="9"/>
  <c r="BL233" i="9" s="1"/>
  <c r="AW279" i="9"/>
  <c r="AX279" i="9" s="1"/>
  <c r="BF173" i="9"/>
  <c r="BH173" i="9" s="1"/>
  <c r="BM173" i="9" s="1"/>
  <c r="BI173" i="9"/>
  <c r="BG54" i="9"/>
  <c r="BJ54" i="9"/>
  <c r="BF329" i="9"/>
  <c r="BI329" i="9"/>
  <c r="BK329" i="9" s="1"/>
  <c r="BL329" i="9" s="1"/>
  <c r="AT28" i="9"/>
  <c r="AY28" i="9" s="1"/>
  <c r="BI77" i="9"/>
  <c r="BK77" i="9" s="1"/>
  <c r="BL77" i="9" s="1"/>
  <c r="BF77" i="9"/>
  <c r="BH77" i="9" s="1"/>
  <c r="BM77" i="9" s="1"/>
  <c r="BI372" i="9"/>
  <c r="BK372" i="9" s="1"/>
  <c r="BL372" i="9" s="1"/>
  <c r="BF372" i="9"/>
  <c r="BH372" i="9" s="1"/>
  <c r="BM372" i="9" s="1"/>
  <c r="BK215" i="9"/>
  <c r="BL215" i="9" s="1"/>
  <c r="AT152" i="9"/>
  <c r="AY152" i="9" s="1"/>
  <c r="BH158" i="9"/>
  <c r="BM158" i="9" s="1"/>
  <c r="BF188" i="9"/>
  <c r="BH188" i="9" s="1"/>
  <c r="BM188" i="9" s="1"/>
  <c r="BI188" i="9"/>
  <c r="BH262" i="9"/>
  <c r="BM262" i="9" s="1"/>
  <c r="BH320" i="9"/>
  <c r="BM320" i="9" s="1"/>
  <c r="BH113" i="9"/>
  <c r="BM113" i="9" s="1"/>
  <c r="BG166" i="9"/>
  <c r="BH166" i="9" s="1"/>
  <c r="BM166" i="9" s="1"/>
  <c r="AT39" i="9"/>
  <c r="AY39" i="9" s="1"/>
  <c r="BG223" i="9"/>
  <c r="BH223" i="9" s="1"/>
  <c r="BM223" i="9" s="1"/>
  <c r="BJ206" i="9"/>
  <c r="BK206" i="9" s="1"/>
  <c r="BL206" i="9" s="1"/>
  <c r="BJ312" i="9"/>
  <c r="BH307" i="9"/>
  <c r="BM307" i="9" s="1"/>
  <c r="AT363" i="9"/>
  <c r="AY363" i="9" s="1"/>
  <c r="BS78" i="9"/>
  <c r="BI195" i="9"/>
  <c r="BK195" i="9" s="1"/>
  <c r="BL195" i="9" s="1"/>
  <c r="BF195" i="9"/>
  <c r="BH195" i="9" s="1"/>
  <c r="BM195" i="9" s="1"/>
  <c r="BI315" i="9"/>
  <c r="BF315" i="9"/>
  <c r="AW173" i="9"/>
  <c r="AX173" i="9" s="1"/>
  <c r="AT157" i="9"/>
  <c r="AY157" i="9" s="1"/>
  <c r="BJ82" i="9"/>
  <c r="BF93" i="9"/>
  <c r="BH93" i="9" s="1"/>
  <c r="BM93" i="9" s="1"/>
  <c r="BI93" i="9"/>
  <c r="BK93" i="9" s="1"/>
  <c r="BL93" i="9" s="1"/>
  <c r="AW305" i="9"/>
  <c r="AX305" i="9" s="1"/>
  <c r="BJ174" i="9"/>
  <c r="BK174" i="9" s="1"/>
  <c r="BL174" i="9" s="1"/>
  <c r="AT24" i="9"/>
  <c r="AY24" i="9" s="1"/>
  <c r="BI49" i="9"/>
  <c r="BF49" i="9"/>
  <c r="BI132" i="9"/>
  <c r="BK132" i="9" s="1"/>
  <c r="BL132" i="9" s="1"/>
  <c r="BF132" i="9"/>
  <c r="BK287" i="9"/>
  <c r="BL287" i="9" s="1"/>
  <c r="BG112" i="9"/>
  <c r="BH112" i="9" s="1"/>
  <c r="BM112" i="9" s="1"/>
  <c r="BF207" i="9"/>
  <c r="BH207" i="9" s="1"/>
  <c r="BM207" i="9" s="1"/>
  <c r="BI207" i="9"/>
  <c r="AR373" i="9"/>
  <c r="AT30" i="9"/>
  <c r="AY30" i="9" s="1"/>
  <c r="AW86" i="9"/>
  <c r="AX86" i="9" s="1"/>
  <c r="AT338" i="9"/>
  <c r="AY338" i="9" s="1"/>
  <c r="BJ118" i="9"/>
  <c r="BK118" i="9" s="1"/>
  <c r="BL118" i="9" s="1"/>
  <c r="AT219" i="9"/>
  <c r="AY219" i="9" s="1"/>
  <c r="BF193" i="9"/>
  <c r="BI193" i="9"/>
  <c r="BG329" i="9"/>
  <c r="BG300" i="9"/>
  <c r="BF155" i="9"/>
  <c r="BI155" i="9"/>
  <c r="BF294" i="9"/>
  <c r="BH294" i="9" s="1"/>
  <c r="BM294" i="9" s="1"/>
  <c r="BI294" i="9"/>
  <c r="BK294" i="9" s="1"/>
  <c r="BL294" i="9" s="1"/>
  <c r="AT105" i="9"/>
  <c r="AY105" i="9" s="1"/>
  <c r="AT96" i="9"/>
  <c r="AY96" i="9" s="1"/>
  <c r="AW341" i="9"/>
  <c r="AX341" i="9" s="1"/>
  <c r="BG99" i="9"/>
  <c r="BH99" i="9" s="1"/>
  <c r="BM99" i="9" s="1"/>
  <c r="BF130" i="9"/>
  <c r="BI130" i="9"/>
  <c r="BF52" i="9"/>
  <c r="BH52" i="9" s="1"/>
  <c r="BM52" i="9" s="1"/>
  <c r="BI52" i="9"/>
  <c r="BK52" i="9" s="1"/>
  <c r="BL52" i="9" s="1"/>
  <c r="BI235" i="9"/>
  <c r="BF235" i="9"/>
  <c r="BH235" i="9" s="1"/>
  <c r="BM235" i="9" s="1"/>
  <c r="BJ196" i="9"/>
  <c r="AT85" i="9"/>
  <c r="AY85" i="9" s="1"/>
  <c r="AT154" i="9"/>
  <c r="AY154" i="9" s="1"/>
  <c r="BJ279" i="9"/>
  <c r="BG125" i="9"/>
  <c r="BH125" i="9" s="1"/>
  <c r="BM125" i="9" s="1"/>
  <c r="AW201" i="9"/>
  <c r="AX201" i="9" s="1"/>
  <c r="BI277" i="9"/>
  <c r="BF277" i="9"/>
  <c r="BG108" i="9"/>
  <c r="BH108" i="9" s="1"/>
  <c r="BM108" i="9" s="1"/>
  <c r="BJ281" i="9"/>
  <c r="BK281" i="9" s="1"/>
  <c r="BL281" i="9" s="1"/>
  <c r="BG146" i="9"/>
  <c r="BH146" i="9" s="1"/>
  <c r="BM146" i="9" s="1"/>
  <c r="BK113" i="9"/>
  <c r="BL113" i="9" s="1"/>
  <c r="AW228" i="9"/>
  <c r="AX228" i="9" s="1"/>
  <c r="BK223" i="9"/>
  <c r="BL223" i="9" s="1"/>
  <c r="BF154" i="9"/>
  <c r="BI154" i="9"/>
  <c r="BF239" i="9"/>
  <c r="BI239" i="9"/>
  <c r="BK239" i="9" s="1"/>
  <c r="BL239" i="9" s="1"/>
  <c r="BI358" i="9"/>
  <c r="BK358" i="9" s="1"/>
  <c r="BL358" i="9" s="1"/>
  <c r="BF358" i="9"/>
  <c r="BH312" i="9"/>
  <c r="BM312" i="9" s="1"/>
  <c r="BG35" i="9"/>
  <c r="BH35" i="9" s="1"/>
  <c r="BM35" i="9" s="1"/>
  <c r="BJ35" i="9"/>
  <c r="BK35" i="9" s="1"/>
  <c r="BL35" i="9" s="1"/>
  <c r="AT139" i="9"/>
  <c r="AY139" i="9" s="1"/>
  <c r="BF324" i="9"/>
  <c r="BI324" i="9"/>
  <c r="BK324" i="9" s="1"/>
  <c r="BL324" i="9" s="1"/>
  <c r="BG239" i="9"/>
  <c r="BH239" i="9" s="1"/>
  <c r="BM239" i="9" s="1"/>
  <c r="BF102" i="9"/>
  <c r="BH102" i="9" s="1"/>
  <c r="BM102" i="9" s="1"/>
  <c r="BI102" i="9"/>
  <c r="BF143" i="9"/>
  <c r="BI143" i="9"/>
  <c r="BF309" i="9"/>
  <c r="BH309" i="9" s="1"/>
  <c r="BM309" i="9" s="1"/>
  <c r="BI309" i="9"/>
  <c r="AW73" i="9"/>
  <c r="AX73" i="9" s="1"/>
  <c r="BK53" i="9"/>
  <c r="BL53" i="9" s="1"/>
  <c r="BH17" i="9"/>
  <c r="BM17" i="9" s="1"/>
  <c r="AT305" i="9"/>
  <c r="AY305" i="9" s="1"/>
  <c r="BG111" i="9"/>
  <c r="BH111" i="9" s="1"/>
  <c r="BM111" i="9" s="1"/>
  <c r="AW34" i="9"/>
  <c r="AX34" i="9" s="1"/>
  <c r="BF110" i="9"/>
  <c r="BH110" i="9" s="1"/>
  <c r="BM110" i="9" s="1"/>
  <c r="BI110" i="9"/>
  <c r="BK110" i="9" s="1"/>
  <c r="BL110" i="9" s="1"/>
  <c r="BI341" i="9"/>
  <c r="BK341" i="9" s="1"/>
  <c r="BL341" i="9" s="1"/>
  <c r="BF341" i="9"/>
  <c r="BH287" i="9"/>
  <c r="BM287" i="9" s="1"/>
  <c r="BJ112" i="9"/>
  <c r="BK112" i="9" s="1"/>
  <c r="BL112" i="9" s="1"/>
  <c r="AW52" i="9"/>
  <c r="AX52" i="9" s="1"/>
  <c r="BF127" i="9"/>
  <c r="BH127" i="9" s="1"/>
  <c r="BM127" i="9" s="1"/>
  <c r="BI127" i="9"/>
  <c r="BK127" i="9" s="1"/>
  <c r="BL127" i="9" s="1"/>
  <c r="AK8" i="9"/>
  <c r="Y42" i="4"/>
  <c r="AA42" i="4" s="1"/>
  <c r="D18" i="4"/>
  <c r="AF373" i="9"/>
  <c r="AF374" i="9"/>
  <c r="AI3" i="9" s="1"/>
  <c r="BI100" i="9"/>
  <c r="BF100" i="9"/>
  <c r="AT86" i="9"/>
  <c r="AY86" i="9" s="1"/>
  <c r="BI117" i="9"/>
  <c r="BK117" i="9" s="1"/>
  <c r="BL117" i="9" s="1"/>
  <c r="BF117" i="9"/>
  <c r="BF364" i="9"/>
  <c r="BI364" i="9"/>
  <c r="BK364" i="9" s="1"/>
  <c r="BL364" i="9" s="1"/>
  <c r="BF89" i="9"/>
  <c r="BH89" i="9" s="1"/>
  <c r="BM89" i="9" s="1"/>
  <c r="BI89" i="9"/>
  <c r="BI97" i="9"/>
  <c r="BK97" i="9" s="1"/>
  <c r="BL97" i="9" s="1"/>
  <c r="BF97" i="9"/>
  <c r="BF335" i="9"/>
  <c r="BH335" i="9" s="1"/>
  <c r="BM335" i="9" s="1"/>
  <c r="BI335" i="9"/>
  <c r="BK335" i="9" s="1"/>
  <c r="BL335" i="9" s="1"/>
  <c r="AT341" i="9"/>
  <c r="AY341" i="9" s="1"/>
  <c r="BJ99" i="9"/>
  <c r="BK99" i="9" s="1"/>
  <c r="BL99" i="9" s="1"/>
  <c r="BF357" i="9"/>
  <c r="BH357" i="9" s="1"/>
  <c r="BM357" i="9" s="1"/>
  <c r="BI357" i="9"/>
  <c r="BK357" i="9" s="1"/>
  <c r="BL357" i="9" s="1"/>
  <c r="BJ31" i="9"/>
  <c r="BK31" i="9" s="1"/>
  <c r="BL31" i="9" s="1"/>
  <c r="AW159" i="9"/>
  <c r="AX159" i="9" s="1"/>
  <c r="U2" i="9"/>
  <c r="N12" i="4"/>
  <c r="BG279" i="9"/>
  <c r="BJ125" i="9"/>
  <c r="BK125" i="9" s="1"/>
  <c r="BL125" i="9" s="1"/>
  <c r="BJ227" i="9"/>
  <c r="BK227" i="9" s="1"/>
  <c r="BL227" i="9" s="1"/>
  <c r="BF162" i="9"/>
  <c r="BI162" i="9"/>
  <c r="BJ108" i="9"/>
  <c r="BG364" i="9"/>
  <c r="BG281" i="9"/>
  <c r="BH281" i="9" s="1"/>
  <c r="BM281" i="9" s="1"/>
  <c r="BU50" i="9" l="1"/>
  <c r="BX50" i="9"/>
  <c r="BU82" i="9"/>
  <c r="BX82" i="9"/>
  <c r="BW77" i="9"/>
  <c r="BT77" i="9"/>
  <c r="BX147" i="9"/>
  <c r="BU147" i="9"/>
  <c r="BX190" i="9"/>
  <c r="BU190" i="9"/>
  <c r="BT122" i="9"/>
  <c r="BW122" i="9"/>
  <c r="BK263" i="9"/>
  <c r="BL263" i="9" s="1"/>
  <c r="BK187" i="9"/>
  <c r="BL187" i="9" s="1"/>
  <c r="BU65" i="9"/>
  <c r="BX65" i="9"/>
  <c r="BY65" i="9" s="1"/>
  <c r="BZ65" i="9" s="1"/>
  <c r="BH241" i="9"/>
  <c r="BM241" i="9" s="1"/>
  <c r="BU26" i="9"/>
  <c r="BX26" i="9"/>
  <c r="BK173" i="9"/>
  <c r="BL173" i="9" s="1"/>
  <c r="BT64" i="9"/>
  <c r="BW64" i="9"/>
  <c r="BT135" i="9"/>
  <c r="BW135" i="9"/>
  <c r="BT310" i="9"/>
  <c r="BW310" i="9"/>
  <c r="BX355" i="9"/>
  <c r="BU355" i="9"/>
  <c r="BX160" i="9"/>
  <c r="BU160" i="9"/>
  <c r="BV160" i="9" s="1"/>
  <c r="CA160" i="9" s="1"/>
  <c r="BU108" i="9"/>
  <c r="BX108" i="9"/>
  <c r="BY108" i="9" s="1"/>
  <c r="BZ108" i="9" s="1"/>
  <c r="BX307" i="9"/>
  <c r="BU307" i="9"/>
  <c r="BW288" i="9"/>
  <c r="BT288" i="9"/>
  <c r="BW20" i="9"/>
  <c r="BT20" i="9"/>
  <c r="BT219" i="9"/>
  <c r="BW219" i="9"/>
  <c r="BU62" i="9"/>
  <c r="BX62" i="9"/>
  <c r="BU168" i="9"/>
  <c r="BX168" i="9"/>
  <c r="BT82" i="9"/>
  <c r="BW82" i="9"/>
  <c r="BW263" i="9"/>
  <c r="BT263" i="9"/>
  <c r="BW329" i="9"/>
  <c r="BT329" i="9"/>
  <c r="BW128" i="9"/>
  <c r="BT128" i="9"/>
  <c r="BT216" i="9"/>
  <c r="BW216" i="9"/>
  <c r="BX269" i="9"/>
  <c r="BU269" i="9"/>
  <c r="BU235" i="9"/>
  <c r="BX235" i="9"/>
  <c r="BU308" i="9"/>
  <c r="BX308" i="9"/>
  <c r="BK363" i="9"/>
  <c r="BL363" i="9" s="1"/>
  <c r="BK183" i="9"/>
  <c r="BL183" i="9" s="1"/>
  <c r="BW92" i="9"/>
  <c r="BX211" i="9"/>
  <c r="BY211" i="9" s="1"/>
  <c r="BZ211" i="9" s="1"/>
  <c r="BU211" i="9"/>
  <c r="BU371" i="9"/>
  <c r="BX371" i="9"/>
  <c r="BX370" i="9"/>
  <c r="BY370" i="9" s="1"/>
  <c r="BZ370" i="9" s="1"/>
  <c r="BU370" i="9"/>
  <c r="BV370" i="9" s="1"/>
  <c r="CA370" i="9" s="1"/>
  <c r="BU142" i="9"/>
  <c r="BX142" i="9"/>
  <c r="BU254" i="9"/>
  <c r="BX254" i="9"/>
  <c r="BK141" i="9"/>
  <c r="BL141" i="9" s="1"/>
  <c r="BH41" i="9"/>
  <c r="BM41" i="9" s="1"/>
  <c r="BW147" i="9"/>
  <c r="BT147" i="9"/>
  <c r="BT268" i="9"/>
  <c r="BW268" i="9"/>
  <c r="BU337" i="9"/>
  <c r="BV337" i="9" s="1"/>
  <c r="CA337" i="9" s="1"/>
  <c r="BX337" i="9"/>
  <c r="BV47" i="9"/>
  <c r="CA47" i="9" s="1"/>
  <c r="BU140" i="9"/>
  <c r="BX140" i="9"/>
  <c r="BX224" i="9"/>
  <c r="BU224" i="9"/>
  <c r="BX249" i="9"/>
  <c r="BU249" i="9"/>
  <c r="BW164" i="9"/>
  <c r="BT164" i="9"/>
  <c r="BT361" i="9"/>
  <c r="BW361" i="9"/>
  <c r="BU362" i="9"/>
  <c r="BX362" i="9"/>
  <c r="BY362" i="9" s="1"/>
  <c r="BZ362" i="9" s="1"/>
  <c r="BX309" i="9"/>
  <c r="BU309" i="9"/>
  <c r="BV309" i="9" s="1"/>
  <c r="CA309" i="9" s="1"/>
  <c r="BU29" i="9"/>
  <c r="BX29" i="9"/>
  <c r="BU283" i="9"/>
  <c r="BX283" i="9"/>
  <c r="BU288" i="9"/>
  <c r="BV288" i="9" s="1"/>
  <c r="CA288" i="9" s="1"/>
  <c r="BX288" i="9"/>
  <c r="BY288" i="9" s="1"/>
  <c r="BZ288" i="9" s="1"/>
  <c r="BW87" i="9"/>
  <c r="BT87" i="9"/>
  <c r="BT276" i="9"/>
  <c r="BW276" i="9"/>
  <c r="BK165" i="9"/>
  <c r="BL165" i="9" s="1"/>
  <c r="BX172" i="9"/>
  <c r="BU172" i="9"/>
  <c r="BT283" i="9"/>
  <c r="BW283" i="9"/>
  <c r="BW74" i="9"/>
  <c r="BH165" i="9"/>
  <c r="BM165" i="9" s="1"/>
  <c r="BK131" i="9"/>
  <c r="BL131" i="9" s="1"/>
  <c r="BK261" i="9"/>
  <c r="BL261" i="9" s="1"/>
  <c r="BH193" i="9"/>
  <c r="BM193" i="9" s="1"/>
  <c r="BK130" i="9"/>
  <c r="BL130" i="9" s="1"/>
  <c r="BT125" i="9"/>
  <c r="BW125" i="9"/>
  <c r="BT247" i="9"/>
  <c r="BW247" i="9"/>
  <c r="BX225" i="9"/>
  <c r="BU225" i="9"/>
  <c r="BX262" i="9"/>
  <c r="BU262" i="9"/>
  <c r="BU324" i="9"/>
  <c r="BV324" i="9" s="1"/>
  <c r="CA324" i="9" s="1"/>
  <c r="BX324" i="9"/>
  <c r="BY324" i="9" s="1"/>
  <c r="BZ324" i="9" s="1"/>
  <c r="BU137" i="9"/>
  <c r="BV137" i="9" s="1"/>
  <c r="CA137" i="9" s="1"/>
  <c r="BX137" i="9"/>
  <c r="BW182" i="9"/>
  <c r="BX233" i="9"/>
  <c r="BU233" i="9"/>
  <c r="BV233" i="9" s="1"/>
  <c r="CA233" i="9" s="1"/>
  <c r="BT44" i="9"/>
  <c r="BW44" i="9"/>
  <c r="BT184" i="9"/>
  <c r="BW184" i="9"/>
  <c r="BT359" i="9"/>
  <c r="BW359" i="9"/>
  <c r="BW179" i="9"/>
  <c r="BX270" i="9"/>
  <c r="BU270" i="9"/>
  <c r="BV270" i="9" s="1"/>
  <c r="CA270" i="9" s="1"/>
  <c r="BT75" i="9"/>
  <c r="BW75" i="9"/>
  <c r="BT275" i="9"/>
  <c r="BW275" i="9"/>
  <c r="BT369" i="9"/>
  <c r="BW369" i="9"/>
  <c r="BX127" i="9"/>
  <c r="BU127" i="9"/>
  <c r="BW187" i="9"/>
  <c r="BT187" i="9"/>
  <c r="BT209" i="9"/>
  <c r="BW209" i="9"/>
  <c r="BT60" i="9"/>
  <c r="BU234" i="9"/>
  <c r="BX234" i="9"/>
  <c r="BU328" i="9"/>
  <c r="BX328" i="9"/>
  <c r="BY328" i="9" s="1"/>
  <c r="BZ328" i="9" s="1"/>
  <c r="BU89" i="9"/>
  <c r="BV89" i="9" s="1"/>
  <c r="CA89" i="9" s="1"/>
  <c r="BX89" i="9"/>
  <c r="BY89" i="9" s="1"/>
  <c r="BZ89" i="9" s="1"/>
  <c r="BU330" i="9"/>
  <c r="BX330" i="9"/>
  <c r="BW153" i="9"/>
  <c r="BU256" i="9"/>
  <c r="BX256" i="9"/>
  <c r="BX27" i="9"/>
  <c r="BU27" i="9"/>
  <c r="BU203" i="9"/>
  <c r="BX203" i="9"/>
  <c r="BX280" i="9"/>
  <c r="BU280" i="9"/>
  <c r="BV280" i="9" s="1"/>
  <c r="CA280" i="9" s="1"/>
  <c r="BX356" i="9"/>
  <c r="BY356" i="9" s="1"/>
  <c r="BZ356" i="9" s="1"/>
  <c r="BU356" i="9"/>
  <c r="BV356" i="9" s="1"/>
  <c r="CA356" i="9" s="1"/>
  <c r="BH334" i="9"/>
  <c r="BM334" i="9" s="1"/>
  <c r="BW90" i="9"/>
  <c r="BT90" i="9"/>
  <c r="BT347" i="9"/>
  <c r="BW347" i="9"/>
  <c r="BX278" i="9"/>
  <c r="BU278" i="9"/>
  <c r="BV278" i="9" s="1"/>
  <c r="CA278" i="9" s="1"/>
  <c r="BK293" i="9"/>
  <c r="BL293" i="9" s="1"/>
  <c r="BW156" i="9"/>
  <c r="BU304" i="9"/>
  <c r="BX304" i="9"/>
  <c r="BX338" i="9"/>
  <c r="BU338" i="9"/>
  <c r="BT240" i="9"/>
  <c r="BW240" i="9"/>
  <c r="BU292" i="9"/>
  <c r="BX292" i="9"/>
  <c r="BY292" i="9" s="1"/>
  <c r="BZ292" i="9" s="1"/>
  <c r="BK226" i="9"/>
  <c r="BL226" i="9" s="1"/>
  <c r="BU25" i="9"/>
  <c r="BV25" i="9" s="1"/>
  <c r="CA25" i="9" s="1"/>
  <c r="BX25" i="9"/>
  <c r="BY25" i="9" s="1"/>
  <c r="BZ25" i="9" s="1"/>
  <c r="BU113" i="9"/>
  <c r="BX113" i="9"/>
  <c r="BW324" i="9"/>
  <c r="BU135" i="9"/>
  <c r="BV135" i="9" s="1"/>
  <c r="CA135" i="9" s="1"/>
  <c r="BX135" i="9"/>
  <c r="BY135" i="9" s="1"/>
  <c r="BZ135" i="9" s="1"/>
  <c r="BT141" i="9"/>
  <c r="BW141" i="9"/>
  <c r="BT138" i="9"/>
  <c r="BW138" i="9"/>
  <c r="BW335" i="9"/>
  <c r="BT335" i="9"/>
  <c r="BH70" i="9"/>
  <c r="BM70" i="9" s="1"/>
  <c r="BU359" i="9"/>
  <c r="BV359" i="9" s="1"/>
  <c r="CA359" i="9" s="1"/>
  <c r="BX359" i="9"/>
  <c r="BY359" i="9" s="1"/>
  <c r="BZ359" i="9" s="1"/>
  <c r="BU275" i="9"/>
  <c r="BV275" i="9" s="1"/>
  <c r="CA275" i="9" s="1"/>
  <c r="BX275" i="9"/>
  <c r="BY275" i="9" s="1"/>
  <c r="BZ275" i="9" s="1"/>
  <c r="BT371" i="9"/>
  <c r="BW371" i="9"/>
  <c r="BT254" i="9"/>
  <c r="BW254" i="9"/>
  <c r="BT140" i="9"/>
  <c r="BW140" i="9"/>
  <c r="BT29" i="9"/>
  <c r="BW29" i="9"/>
  <c r="BK54" i="9"/>
  <c r="BL54" i="9" s="1"/>
  <c r="BH339" i="9"/>
  <c r="BM339" i="9" s="1"/>
  <c r="BH279" i="9"/>
  <c r="BM279" i="9" s="1"/>
  <c r="BH54" i="9"/>
  <c r="BM54" i="9" s="1"/>
  <c r="BK339" i="9"/>
  <c r="BL339" i="9" s="1"/>
  <c r="BK240" i="9"/>
  <c r="BL240" i="9" s="1"/>
  <c r="BK282" i="9"/>
  <c r="BL282" i="9" s="1"/>
  <c r="BH324" i="9"/>
  <c r="BM324" i="9" s="1"/>
  <c r="BJ374" i="9"/>
  <c r="R30" i="4" s="1"/>
  <c r="BH59" i="9"/>
  <c r="BM59" i="9" s="1"/>
  <c r="BK114" i="9"/>
  <c r="BL114" i="9" s="1"/>
  <c r="BK102" i="9"/>
  <c r="BL102" i="9" s="1"/>
  <c r="AT374" i="9"/>
  <c r="AW3" i="9" s="1"/>
  <c r="BH130" i="9"/>
  <c r="BM130" i="9" s="1"/>
  <c r="BH161" i="9"/>
  <c r="BM161" i="9" s="1"/>
  <c r="BX170" i="9"/>
  <c r="BU170" i="9"/>
  <c r="BT225" i="9"/>
  <c r="BW225" i="9"/>
  <c r="BW262" i="9"/>
  <c r="BT262" i="9"/>
  <c r="BY325" i="9"/>
  <c r="BZ325" i="9" s="1"/>
  <c r="BK107" i="9"/>
  <c r="BL107" i="9" s="1"/>
  <c r="BT233" i="9"/>
  <c r="BW233" i="9"/>
  <c r="BK245" i="9"/>
  <c r="BL245" i="9" s="1"/>
  <c r="BY281" i="9"/>
  <c r="BZ281" i="9" s="1"/>
  <c r="BK244" i="9"/>
  <c r="BL244" i="9" s="1"/>
  <c r="BU68" i="9"/>
  <c r="BX68" i="9"/>
  <c r="BX207" i="9"/>
  <c r="BU207" i="9"/>
  <c r="BK286" i="9"/>
  <c r="BL286" i="9" s="1"/>
  <c r="BT270" i="9"/>
  <c r="BW270" i="9"/>
  <c r="BU144" i="9"/>
  <c r="BX144" i="9"/>
  <c r="BY144" i="9" s="1"/>
  <c r="BZ144" i="9" s="1"/>
  <c r="BK69" i="9"/>
  <c r="BL69" i="9" s="1"/>
  <c r="BT63" i="9"/>
  <c r="BX237" i="9"/>
  <c r="BU237" i="9"/>
  <c r="BU294" i="9"/>
  <c r="BX294" i="9"/>
  <c r="BX115" i="9"/>
  <c r="BU115" i="9"/>
  <c r="BK86" i="9"/>
  <c r="BL86" i="9" s="1"/>
  <c r="BU163" i="9"/>
  <c r="BX163" i="9"/>
  <c r="BX282" i="9"/>
  <c r="BU282" i="9"/>
  <c r="BT234" i="9"/>
  <c r="BW234" i="9"/>
  <c r="BT328" i="9"/>
  <c r="BW328" i="9"/>
  <c r="BH256" i="9"/>
  <c r="BM256" i="9" s="1"/>
  <c r="BY80" i="9"/>
  <c r="BZ80" i="9" s="1"/>
  <c r="BW89" i="9"/>
  <c r="BT89" i="9"/>
  <c r="BT330" i="9"/>
  <c r="BW330" i="9"/>
  <c r="BH340" i="9"/>
  <c r="BM340" i="9" s="1"/>
  <c r="BT256" i="9"/>
  <c r="BW256" i="9"/>
  <c r="BU45" i="9"/>
  <c r="BX45" i="9"/>
  <c r="BK327" i="9"/>
  <c r="BL327" i="9" s="1"/>
  <c r="BT27" i="9"/>
  <c r="BW27" i="9"/>
  <c r="BT203" i="9"/>
  <c r="BW203" i="9"/>
  <c r="BW280" i="9"/>
  <c r="BT280" i="9"/>
  <c r="BT356" i="9"/>
  <c r="BW356" i="9"/>
  <c r="BX334" i="9"/>
  <c r="BU334" i="9"/>
  <c r="BU42" i="9"/>
  <c r="BV42" i="9" s="1"/>
  <c r="CA42" i="9" s="1"/>
  <c r="BX42" i="9"/>
  <c r="BH293" i="9"/>
  <c r="BM293" i="9" s="1"/>
  <c r="BT304" i="9"/>
  <c r="BW304" i="9"/>
  <c r="BW338" i="9"/>
  <c r="BT338" i="9"/>
  <c r="BU366" i="9"/>
  <c r="BV366" i="9" s="1"/>
  <c r="CA366" i="9" s="1"/>
  <c r="BX366" i="9"/>
  <c r="BY366" i="9" s="1"/>
  <c r="BZ366" i="9" s="1"/>
  <c r="BX35" i="9"/>
  <c r="BU35" i="9"/>
  <c r="BV35" i="9" s="1"/>
  <c r="CA35" i="9" s="1"/>
  <c r="BX143" i="9"/>
  <c r="BU143" i="9"/>
  <c r="BV143" i="9" s="1"/>
  <c r="CA143" i="9" s="1"/>
  <c r="BY255" i="9"/>
  <c r="BZ255" i="9" s="1"/>
  <c r="BY110" i="9"/>
  <c r="BZ110" i="9" s="1"/>
  <c r="BW292" i="9"/>
  <c r="BT292" i="9"/>
  <c r="BW113" i="9"/>
  <c r="BT113" i="9"/>
  <c r="BT324" i="9"/>
  <c r="BK143" i="9"/>
  <c r="BL143" i="9" s="1"/>
  <c r="BU74" i="9"/>
  <c r="BV74" i="9" s="1"/>
  <c r="CA74" i="9" s="1"/>
  <c r="BX74" i="9"/>
  <c r="BU101" i="9"/>
  <c r="BV101" i="9" s="1"/>
  <c r="CA101" i="9" s="1"/>
  <c r="BX101" i="9"/>
  <c r="BU216" i="9"/>
  <c r="BV216" i="9" s="1"/>
  <c r="CA216" i="9" s="1"/>
  <c r="BX216" i="9"/>
  <c r="BY216" i="9" s="1"/>
  <c r="BZ216" i="9" s="1"/>
  <c r="BU183" i="9"/>
  <c r="BX183" i="9"/>
  <c r="BU21" i="9"/>
  <c r="BX21" i="9"/>
  <c r="BT355" i="9"/>
  <c r="BW355" i="9"/>
  <c r="BT307" i="9"/>
  <c r="BW307" i="9"/>
  <c r="BU184" i="9"/>
  <c r="BV184" i="9" s="1"/>
  <c r="CA184" i="9" s="1"/>
  <c r="BX184" i="9"/>
  <c r="BY184" i="9" s="1"/>
  <c r="BZ184" i="9" s="1"/>
  <c r="BT168" i="9"/>
  <c r="BW168" i="9"/>
  <c r="BU369" i="9"/>
  <c r="BV369" i="9" s="1"/>
  <c r="CA369" i="9" s="1"/>
  <c r="BX369" i="9"/>
  <c r="BY369" i="9" s="1"/>
  <c r="BZ369" i="9" s="1"/>
  <c r="BW142" i="9"/>
  <c r="BT142" i="9"/>
  <c r="BK82" i="9"/>
  <c r="BL82" i="9" s="1"/>
  <c r="BH263" i="9"/>
  <c r="BM263" i="9" s="1"/>
  <c r="BH240" i="9"/>
  <c r="BM240" i="9" s="1"/>
  <c r="Z44" i="4"/>
  <c r="F30" i="4"/>
  <c r="BU22" i="9"/>
  <c r="BV22" i="9" s="1"/>
  <c r="CA22" i="9" s="1"/>
  <c r="BX22" i="9"/>
  <c r="BY22" i="9" s="1"/>
  <c r="BZ22" i="9" s="1"/>
  <c r="BK26" i="9"/>
  <c r="BL26" i="9" s="1"/>
  <c r="BU8" i="9"/>
  <c r="BX8" i="9"/>
  <c r="BS373" i="9"/>
  <c r="AT373" i="9"/>
  <c r="BW170" i="9"/>
  <c r="BT170" i="9"/>
  <c r="BX236" i="9"/>
  <c r="BY236" i="9" s="1"/>
  <c r="BZ236" i="9" s="1"/>
  <c r="BU236" i="9"/>
  <c r="BV236" i="9" s="1"/>
  <c r="CA236" i="9" s="1"/>
  <c r="BV325" i="9"/>
  <c r="CA325" i="9" s="1"/>
  <c r="BU57" i="9"/>
  <c r="BX57" i="9"/>
  <c r="BX258" i="9"/>
  <c r="BY258" i="9" s="1"/>
  <c r="BZ258" i="9" s="1"/>
  <c r="BU258" i="9"/>
  <c r="BV258" i="9" s="1"/>
  <c r="CA258" i="9" s="1"/>
  <c r="BU351" i="9"/>
  <c r="BV351" i="9" s="1"/>
  <c r="CA351" i="9" s="1"/>
  <c r="BX351" i="9"/>
  <c r="BH245" i="9"/>
  <c r="BM245" i="9" s="1"/>
  <c r="BH246" i="9"/>
  <c r="BM246" i="9" s="1"/>
  <c r="BU31" i="9"/>
  <c r="BV31" i="9" s="1"/>
  <c r="CA31" i="9" s="1"/>
  <c r="BX31" i="9"/>
  <c r="BY31" i="9" s="1"/>
  <c r="BZ31" i="9" s="1"/>
  <c r="BH244" i="9"/>
  <c r="BM244" i="9" s="1"/>
  <c r="BT68" i="9"/>
  <c r="BW68" i="9"/>
  <c r="BT207" i="9"/>
  <c r="BW207" i="9"/>
  <c r="BU150" i="9"/>
  <c r="BX150" i="9"/>
  <c r="BU289" i="9"/>
  <c r="BX289" i="9"/>
  <c r="BH69" i="9"/>
  <c r="BM69" i="9" s="1"/>
  <c r="BW237" i="9"/>
  <c r="BT237" i="9"/>
  <c r="BW294" i="9"/>
  <c r="BT294" i="9"/>
  <c r="BH214" i="9"/>
  <c r="BM214" i="9" s="1"/>
  <c r="BT163" i="9"/>
  <c r="BW163" i="9"/>
  <c r="BW282" i="9"/>
  <c r="BT282" i="9"/>
  <c r="BU363" i="9"/>
  <c r="BV363" i="9" s="1"/>
  <c r="CA363" i="9" s="1"/>
  <c r="BX363" i="9"/>
  <c r="BY363" i="9" s="1"/>
  <c r="BZ363" i="9" s="1"/>
  <c r="BU54" i="9"/>
  <c r="BX54" i="9"/>
  <c r="BX124" i="9"/>
  <c r="BY124" i="9" s="1"/>
  <c r="BZ124" i="9" s="1"/>
  <c r="BU124" i="9"/>
  <c r="BX319" i="9"/>
  <c r="BY319" i="9" s="1"/>
  <c r="BZ319" i="9" s="1"/>
  <c r="BU319" i="9"/>
  <c r="BV319" i="9" s="1"/>
  <c r="CA319" i="9" s="1"/>
  <c r="BK256" i="9"/>
  <c r="BL256" i="9" s="1"/>
  <c r="BV80" i="9"/>
  <c r="CA80" i="9" s="1"/>
  <c r="BX321" i="9"/>
  <c r="BU321" i="9"/>
  <c r="BV321" i="9" s="1"/>
  <c r="CA321" i="9" s="1"/>
  <c r="BK322" i="9"/>
  <c r="BL322" i="9" s="1"/>
  <c r="BU260" i="9"/>
  <c r="BV260" i="9" s="1"/>
  <c r="CA260" i="9" s="1"/>
  <c r="BX260" i="9"/>
  <c r="BY260" i="9" s="1"/>
  <c r="BZ260" i="9" s="1"/>
  <c r="BT45" i="9"/>
  <c r="BW45" i="9"/>
  <c r="BH327" i="9"/>
  <c r="BM327" i="9" s="1"/>
  <c r="BW16" i="9"/>
  <c r="BX126" i="9"/>
  <c r="BU126" i="9"/>
  <c r="BT286" i="9"/>
  <c r="BU175" i="9"/>
  <c r="BX175" i="9"/>
  <c r="BY175" i="9" s="1"/>
  <c r="BZ175" i="9" s="1"/>
  <c r="BW334" i="9"/>
  <c r="BT334" i="9"/>
  <c r="BT42" i="9"/>
  <c r="BW42" i="9"/>
  <c r="BT31" i="9"/>
  <c r="BX136" i="9"/>
  <c r="BY136" i="9" s="1"/>
  <c r="BZ136" i="9" s="1"/>
  <c r="BU136" i="9"/>
  <c r="BV136" i="9" s="1"/>
  <c r="CA136" i="9" s="1"/>
  <c r="BU302" i="9"/>
  <c r="BV302" i="9" s="1"/>
  <c r="CA302" i="9" s="1"/>
  <c r="BX302" i="9"/>
  <c r="BY302" i="9" s="1"/>
  <c r="BZ302" i="9" s="1"/>
  <c r="BW35" i="9"/>
  <c r="BT35" i="9"/>
  <c r="BW143" i="9"/>
  <c r="BT143" i="9"/>
  <c r="BU158" i="9"/>
  <c r="BX158" i="9"/>
  <c r="BV255" i="9"/>
  <c r="CA255" i="9" s="1"/>
  <c r="BX217" i="9"/>
  <c r="BY217" i="9" s="1"/>
  <c r="BZ217" i="9" s="1"/>
  <c r="BU217" i="9"/>
  <c r="BV217" i="9" s="1"/>
  <c r="CA217" i="9" s="1"/>
  <c r="BX343" i="9"/>
  <c r="BY343" i="9" s="1"/>
  <c r="BZ343" i="9" s="1"/>
  <c r="BU343" i="9"/>
  <c r="BT251" i="9"/>
  <c r="BW251" i="9"/>
  <c r="BX63" i="9"/>
  <c r="BY63" i="9" s="1"/>
  <c r="BZ63" i="9" s="1"/>
  <c r="BU63" i="9"/>
  <c r="BK193" i="9"/>
  <c r="BL193" i="9" s="1"/>
  <c r="BX209" i="9"/>
  <c r="BY209" i="9" s="1"/>
  <c r="BZ209" i="9" s="1"/>
  <c r="BU209" i="9"/>
  <c r="BU347" i="9"/>
  <c r="BV347" i="9" s="1"/>
  <c r="CA347" i="9" s="1"/>
  <c r="BX347" i="9"/>
  <c r="BY347" i="9" s="1"/>
  <c r="BZ347" i="9" s="1"/>
  <c r="BK257" i="9"/>
  <c r="BL257" i="9" s="1"/>
  <c r="BX85" i="9"/>
  <c r="BU85" i="9"/>
  <c r="BX253" i="9"/>
  <c r="BU253" i="9"/>
  <c r="BX353" i="9"/>
  <c r="BU353" i="9"/>
  <c r="BT236" i="9"/>
  <c r="BW236" i="9"/>
  <c r="BX201" i="9"/>
  <c r="BU201" i="9"/>
  <c r="BV201" i="9" s="1"/>
  <c r="CA201" i="9" s="1"/>
  <c r="BW57" i="9"/>
  <c r="BT57" i="9"/>
  <c r="BT258" i="9"/>
  <c r="BW258" i="9"/>
  <c r="BT351" i="9"/>
  <c r="BW351" i="9"/>
  <c r="BK101" i="9"/>
  <c r="BL101" i="9" s="1"/>
  <c r="BK246" i="9"/>
  <c r="BL246" i="9" s="1"/>
  <c r="BU40" i="9"/>
  <c r="BX40" i="9"/>
  <c r="BT201" i="9"/>
  <c r="BU348" i="9"/>
  <c r="BX348" i="9"/>
  <c r="BT150" i="9"/>
  <c r="BW150" i="9"/>
  <c r="BT289" i="9"/>
  <c r="BW289" i="9"/>
  <c r="BX261" i="9"/>
  <c r="BU261" i="9"/>
  <c r="BV261" i="9" s="1"/>
  <c r="CA261" i="9" s="1"/>
  <c r="BU88" i="9"/>
  <c r="BX88" i="9"/>
  <c r="BU174" i="9"/>
  <c r="BX174" i="9"/>
  <c r="BX333" i="9"/>
  <c r="BU333" i="9"/>
  <c r="BX231" i="9"/>
  <c r="BU231" i="9"/>
  <c r="BV231" i="9" s="1"/>
  <c r="CA231" i="9" s="1"/>
  <c r="BU296" i="9"/>
  <c r="BX296" i="9"/>
  <c r="BU291" i="9"/>
  <c r="BX291" i="9"/>
  <c r="BT54" i="9"/>
  <c r="BW54" i="9"/>
  <c r="BT124" i="9"/>
  <c r="BW124" i="9"/>
  <c r="BW319" i="9"/>
  <c r="BT319" i="9"/>
  <c r="BW321" i="9"/>
  <c r="BT321" i="9"/>
  <c r="BH322" i="9"/>
  <c r="BM322" i="9" s="1"/>
  <c r="BT260" i="9"/>
  <c r="BW260" i="9"/>
  <c r="BX367" i="9"/>
  <c r="BY367" i="9" s="1"/>
  <c r="BZ367" i="9" s="1"/>
  <c r="BU367" i="9"/>
  <c r="BV367" i="9" s="1"/>
  <c r="CA367" i="9" s="1"/>
  <c r="BT126" i="9"/>
  <c r="BW126" i="9"/>
  <c r="BU106" i="9"/>
  <c r="BV106" i="9" s="1"/>
  <c r="CA106" i="9" s="1"/>
  <c r="BX106" i="9"/>
  <c r="BY106" i="9" s="1"/>
  <c r="BZ106" i="9" s="1"/>
  <c r="BW344" i="9"/>
  <c r="BU285" i="9"/>
  <c r="BV285" i="9" s="1"/>
  <c r="CA285" i="9" s="1"/>
  <c r="BX285" i="9"/>
  <c r="BW31" i="9"/>
  <c r="BW136" i="9"/>
  <c r="BT136" i="9"/>
  <c r="BT302" i="9"/>
  <c r="BW302" i="9"/>
  <c r="BU23" i="9"/>
  <c r="BX23" i="9"/>
  <c r="BX188" i="9"/>
  <c r="BU188" i="9"/>
  <c r="BU272" i="9"/>
  <c r="BX272" i="9"/>
  <c r="BY272" i="9" s="1"/>
  <c r="BZ272" i="9" s="1"/>
  <c r="BT158" i="9"/>
  <c r="BW158" i="9"/>
  <c r="BY303" i="9"/>
  <c r="BZ303" i="9" s="1"/>
  <c r="BT343" i="9"/>
  <c r="BW343" i="9"/>
  <c r="BU297" i="9"/>
  <c r="BV297" i="9" s="1"/>
  <c r="CA297" i="9" s="1"/>
  <c r="BX297" i="9"/>
  <c r="BY297" i="9" s="1"/>
  <c r="BZ297" i="9" s="1"/>
  <c r="BU361" i="9"/>
  <c r="BV361" i="9" s="1"/>
  <c r="CA361" i="9" s="1"/>
  <c r="BX361" i="9"/>
  <c r="BY361" i="9" s="1"/>
  <c r="BZ361" i="9" s="1"/>
  <c r="BT62" i="9"/>
  <c r="BW62" i="9"/>
  <c r="BK40" i="9"/>
  <c r="BL40" i="9" s="1"/>
  <c r="BT65" i="9"/>
  <c r="BK315" i="9"/>
  <c r="BL315" i="9" s="1"/>
  <c r="BW85" i="9"/>
  <c r="BT85" i="9"/>
  <c r="BW253" i="9"/>
  <c r="BT253" i="9"/>
  <c r="BT353" i="9"/>
  <c r="BW353" i="9"/>
  <c r="BU287" i="9"/>
  <c r="BX287" i="9"/>
  <c r="BK139" i="9"/>
  <c r="BL139" i="9" s="1"/>
  <c r="BX19" i="9"/>
  <c r="BU19" i="9"/>
  <c r="BU273" i="9"/>
  <c r="BX273" i="9"/>
  <c r="BH101" i="9"/>
  <c r="BM101" i="9" s="1"/>
  <c r="BT40" i="9"/>
  <c r="BW40" i="9"/>
  <c r="BW201" i="9"/>
  <c r="BT348" i="9"/>
  <c r="BW348" i="9"/>
  <c r="BU206" i="9"/>
  <c r="BV206" i="9" s="1"/>
  <c r="CA206" i="9" s="1"/>
  <c r="BX206" i="9"/>
  <c r="BY206" i="9" s="1"/>
  <c r="BZ206" i="9" s="1"/>
  <c r="BX178" i="9"/>
  <c r="BY178" i="9" s="1"/>
  <c r="BZ178" i="9" s="1"/>
  <c r="BU178" i="9"/>
  <c r="BW88" i="9"/>
  <c r="BT88" i="9"/>
  <c r="BW174" i="9"/>
  <c r="BT174" i="9"/>
  <c r="BW333" i="9"/>
  <c r="BT333" i="9"/>
  <c r="BT231" i="9"/>
  <c r="BW231" i="9"/>
  <c r="BT296" i="9"/>
  <c r="BW296" i="9"/>
  <c r="BT291" i="9"/>
  <c r="BW291" i="9"/>
  <c r="BU214" i="9"/>
  <c r="BV214" i="9" s="1"/>
  <c r="CA214" i="9" s="1"/>
  <c r="BX214" i="9"/>
  <c r="BX145" i="9"/>
  <c r="BY145" i="9" s="1"/>
  <c r="BZ145" i="9" s="1"/>
  <c r="BU145" i="9"/>
  <c r="BT190" i="9"/>
  <c r="BU48" i="9"/>
  <c r="BX48" i="9"/>
  <c r="BX166" i="9"/>
  <c r="BU166" i="9"/>
  <c r="BU76" i="9"/>
  <c r="BV76" i="9" s="1"/>
  <c r="CA76" i="9" s="1"/>
  <c r="BX76" i="9"/>
  <c r="BY76" i="9" s="1"/>
  <c r="BZ76" i="9" s="1"/>
  <c r="BX131" i="9"/>
  <c r="BU131" i="9"/>
  <c r="BV131" i="9" s="1"/>
  <c r="CA131" i="9" s="1"/>
  <c r="BX99" i="9"/>
  <c r="BY99" i="9" s="1"/>
  <c r="BZ99" i="9" s="1"/>
  <c r="BU99" i="9"/>
  <c r="BU58" i="9"/>
  <c r="BX58" i="9"/>
  <c r="BY58" i="9" s="1"/>
  <c r="BZ58" i="9" s="1"/>
  <c r="BX72" i="9"/>
  <c r="BY72" i="9" s="1"/>
  <c r="BZ72" i="9" s="1"/>
  <c r="BU72" i="9"/>
  <c r="BV72" i="9" s="1"/>
  <c r="CA72" i="9" s="1"/>
  <c r="BU315" i="9"/>
  <c r="BX315" i="9"/>
  <c r="BT106" i="9"/>
  <c r="BW106" i="9"/>
  <c r="BT285" i="9"/>
  <c r="BW285" i="9"/>
  <c r="BX14" i="9"/>
  <c r="BY14" i="9" s="1"/>
  <c r="BZ14" i="9" s="1"/>
  <c r="BU14" i="9"/>
  <c r="BW178" i="9"/>
  <c r="BX111" i="9"/>
  <c r="BY111" i="9" s="1"/>
  <c r="BZ111" i="9" s="1"/>
  <c r="BU111" i="9"/>
  <c r="BV111" i="9" s="1"/>
  <c r="CA111" i="9" s="1"/>
  <c r="BW23" i="9"/>
  <c r="BT23" i="9"/>
  <c r="BT188" i="9"/>
  <c r="BW188" i="9"/>
  <c r="BT272" i="9"/>
  <c r="BW272" i="9"/>
  <c r="BT208" i="9"/>
  <c r="BV303" i="9"/>
  <c r="CA303" i="9" s="1"/>
  <c r="BT91" i="9"/>
  <c r="BT127" i="9"/>
  <c r="BX247" i="9"/>
  <c r="BY247" i="9" s="1"/>
  <c r="BZ247" i="9" s="1"/>
  <c r="BU247" i="9"/>
  <c r="BV247" i="9" s="1"/>
  <c r="CA247" i="9" s="1"/>
  <c r="BU240" i="9"/>
  <c r="BV240" i="9" s="1"/>
  <c r="CA240" i="9" s="1"/>
  <c r="BX240" i="9"/>
  <c r="BY240" i="9" s="1"/>
  <c r="BZ240" i="9" s="1"/>
  <c r="BH40" i="9"/>
  <c r="BM40" i="9" s="1"/>
  <c r="BW65" i="9"/>
  <c r="BK46" i="9"/>
  <c r="BL46" i="9" s="1"/>
  <c r="BH315" i="9"/>
  <c r="BM315" i="9" s="1"/>
  <c r="BH64" i="9"/>
  <c r="BM64" i="9" s="1"/>
  <c r="H24" i="4"/>
  <c r="AY373" i="9"/>
  <c r="BU179" i="9"/>
  <c r="BV179" i="9" s="1"/>
  <c r="CA179" i="9" s="1"/>
  <c r="BX179" i="9"/>
  <c r="BY179" i="9" s="1"/>
  <c r="BZ179" i="9" s="1"/>
  <c r="BU133" i="9"/>
  <c r="BX133" i="9"/>
  <c r="BX16" i="9"/>
  <c r="BY16" i="9" s="1"/>
  <c r="BZ16" i="9" s="1"/>
  <c r="BU16" i="9"/>
  <c r="BV16" i="9" s="1"/>
  <c r="CA16" i="9" s="1"/>
  <c r="BW287" i="9"/>
  <c r="BT287" i="9"/>
  <c r="BH139" i="9"/>
  <c r="BM139" i="9" s="1"/>
  <c r="BX117" i="9"/>
  <c r="BY117" i="9" s="1"/>
  <c r="BZ117" i="9" s="1"/>
  <c r="BU117" i="9"/>
  <c r="BY318" i="9"/>
  <c r="BZ318" i="9" s="1"/>
  <c r="BW19" i="9"/>
  <c r="BT19" i="9"/>
  <c r="BT273" i="9"/>
  <c r="BW273" i="9"/>
  <c r="BU32" i="9"/>
  <c r="BX32" i="9"/>
  <c r="BU112" i="9"/>
  <c r="BX112" i="9"/>
  <c r="BX66" i="9"/>
  <c r="BU66" i="9"/>
  <c r="BV66" i="9" s="1"/>
  <c r="CA66" i="9" s="1"/>
  <c r="BU159" i="9"/>
  <c r="BX159" i="9"/>
  <c r="BX84" i="9"/>
  <c r="BU84" i="9"/>
  <c r="BV84" i="9" s="1"/>
  <c r="CA84" i="9" s="1"/>
  <c r="BH36" i="9"/>
  <c r="BM36" i="9" s="1"/>
  <c r="BW24" i="9"/>
  <c r="BW183" i="9"/>
  <c r="BU244" i="9"/>
  <c r="BV244" i="9" s="1"/>
  <c r="CA244" i="9" s="1"/>
  <c r="BX244" i="9"/>
  <c r="BY244" i="9" s="1"/>
  <c r="BZ244" i="9" s="1"/>
  <c r="BU312" i="9"/>
  <c r="BV312" i="9" s="1"/>
  <c r="CA312" i="9" s="1"/>
  <c r="BX312" i="9"/>
  <c r="BW50" i="9"/>
  <c r="BU196" i="9"/>
  <c r="BX196" i="9"/>
  <c r="BU314" i="9"/>
  <c r="BX314" i="9"/>
  <c r="BX51" i="9"/>
  <c r="BY51" i="9" s="1"/>
  <c r="BZ51" i="9" s="1"/>
  <c r="BU51" i="9"/>
  <c r="BV51" i="9" s="1"/>
  <c r="CA51" i="9" s="1"/>
  <c r="BW145" i="9"/>
  <c r="BT145" i="9"/>
  <c r="BW190" i="9"/>
  <c r="BT48" i="9"/>
  <c r="BW48" i="9"/>
  <c r="BW166" i="9"/>
  <c r="BT166" i="9"/>
  <c r="BW131" i="9"/>
  <c r="BT131" i="9"/>
  <c r="BX103" i="9"/>
  <c r="BY103" i="9" s="1"/>
  <c r="BZ103" i="9" s="1"/>
  <c r="BU103" i="9"/>
  <c r="BV103" i="9" s="1"/>
  <c r="CA103" i="9" s="1"/>
  <c r="BU252" i="9"/>
  <c r="BV252" i="9" s="1"/>
  <c r="CA252" i="9" s="1"/>
  <c r="BX252" i="9"/>
  <c r="BY252" i="9" s="1"/>
  <c r="BZ252" i="9" s="1"/>
  <c r="BT58" i="9"/>
  <c r="BW58" i="9"/>
  <c r="BW72" i="9"/>
  <c r="BT72" i="9"/>
  <c r="BW315" i="9"/>
  <c r="BT315" i="9"/>
  <c r="BU279" i="9"/>
  <c r="BX279" i="9"/>
  <c r="BU358" i="9"/>
  <c r="BX358" i="9"/>
  <c r="BY358" i="9" s="1"/>
  <c r="BZ358" i="9" s="1"/>
  <c r="BT14" i="9"/>
  <c r="BW14" i="9"/>
  <c r="BT178" i="9"/>
  <c r="BT111" i="9"/>
  <c r="BW111" i="9"/>
  <c r="BW172" i="9"/>
  <c r="BX299" i="9"/>
  <c r="BU299" i="9"/>
  <c r="BY199" i="9"/>
  <c r="BZ199" i="9" s="1"/>
  <c r="BW127" i="9"/>
  <c r="BX344" i="9"/>
  <c r="BY344" i="9" s="1"/>
  <c r="BZ344" i="9" s="1"/>
  <c r="BU344" i="9"/>
  <c r="BV344" i="9" s="1"/>
  <c r="CA344" i="9" s="1"/>
  <c r="BK48" i="9"/>
  <c r="BL48" i="9" s="1"/>
  <c r="BK216" i="9"/>
  <c r="BL216" i="9" s="1"/>
  <c r="BW21" i="9"/>
  <c r="BK198" i="9"/>
  <c r="BL198" i="9" s="1"/>
  <c r="BK359" i="9"/>
  <c r="BL359" i="9" s="1"/>
  <c r="BK280" i="9"/>
  <c r="BL280" i="9" s="1"/>
  <c r="BU323" i="9"/>
  <c r="BX323" i="9"/>
  <c r="BW133" i="9"/>
  <c r="BT133" i="9"/>
  <c r="BU102" i="9"/>
  <c r="BV102" i="9" s="1"/>
  <c r="CA102" i="9" s="1"/>
  <c r="BX102" i="9"/>
  <c r="BU300" i="9"/>
  <c r="BX300" i="9"/>
  <c r="BX320" i="9"/>
  <c r="BU320" i="9"/>
  <c r="BT117" i="9"/>
  <c r="BW117" i="9"/>
  <c r="BV318" i="9"/>
  <c r="CA318" i="9" s="1"/>
  <c r="BX37" i="9"/>
  <c r="BY37" i="9" s="1"/>
  <c r="BZ37" i="9" s="1"/>
  <c r="BU37" i="9"/>
  <c r="BV37" i="9" s="1"/>
  <c r="CA37" i="9" s="1"/>
  <c r="BU322" i="9"/>
  <c r="BX322" i="9"/>
  <c r="BT32" i="9"/>
  <c r="BW32" i="9"/>
  <c r="BU284" i="9"/>
  <c r="BX284" i="9"/>
  <c r="BT112" i="9"/>
  <c r="BW112" i="9"/>
  <c r="BT66" i="9"/>
  <c r="BW66" i="9"/>
  <c r="BT159" i="9"/>
  <c r="BW159" i="9"/>
  <c r="BK10" i="9"/>
  <c r="BL10" i="9" s="1"/>
  <c r="BX185" i="9"/>
  <c r="BY185" i="9" s="1"/>
  <c r="BZ185" i="9" s="1"/>
  <c r="BU185" i="9"/>
  <c r="BV185" i="9" s="1"/>
  <c r="CA185" i="9" s="1"/>
  <c r="BX104" i="9"/>
  <c r="BY104" i="9" s="1"/>
  <c r="BZ104" i="9" s="1"/>
  <c r="BU104" i="9"/>
  <c r="BV104" i="9" s="1"/>
  <c r="CA104" i="9" s="1"/>
  <c r="BK36" i="9"/>
  <c r="BL36" i="9" s="1"/>
  <c r="BT183" i="9"/>
  <c r="BT244" i="9"/>
  <c r="BW244" i="9"/>
  <c r="BT312" i="9"/>
  <c r="BW312" i="9"/>
  <c r="BT50" i="9"/>
  <c r="BT196" i="9"/>
  <c r="BW196" i="9"/>
  <c r="BT314" i="9"/>
  <c r="BW314" i="9"/>
  <c r="BX350" i="9"/>
  <c r="BU350" i="9"/>
  <c r="BV350" i="9" s="1"/>
  <c r="CA350" i="9" s="1"/>
  <c r="BX36" i="9"/>
  <c r="BY36" i="9" s="1"/>
  <c r="BZ36" i="9" s="1"/>
  <c r="BU36" i="9"/>
  <c r="BV36" i="9" s="1"/>
  <c r="CA36" i="9" s="1"/>
  <c r="BU266" i="9"/>
  <c r="BX266" i="9"/>
  <c r="BU226" i="9"/>
  <c r="BX226" i="9"/>
  <c r="BH60" i="9"/>
  <c r="BM60" i="9" s="1"/>
  <c r="BX118" i="9"/>
  <c r="BY118" i="9" s="1"/>
  <c r="BZ118" i="9" s="1"/>
  <c r="BU118" i="9"/>
  <c r="BU97" i="9"/>
  <c r="BX97" i="9"/>
  <c r="BX193" i="9"/>
  <c r="BY193" i="9" s="1"/>
  <c r="BZ193" i="9" s="1"/>
  <c r="BU193" i="9"/>
  <c r="BU91" i="9"/>
  <c r="BV91" i="9" s="1"/>
  <c r="CA91" i="9" s="1"/>
  <c r="BX91" i="9"/>
  <c r="BY91" i="9" s="1"/>
  <c r="BZ91" i="9" s="1"/>
  <c r="BT279" i="9"/>
  <c r="BW279" i="9"/>
  <c r="BT358" i="9"/>
  <c r="BW358" i="9"/>
  <c r="BX169" i="9"/>
  <c r="BY169" i="9" s="1"/>
  <c r="BZ169" i="9" s="1"/>
  <c r="BU169" i="9"/>
  <c r="BU12" i="9"/>
  <c r="BX12" i="9"/>
  <c r="BU162" i="9"/>
  <c r="BX162" i="9"/>
  <c r="BU290" i="9"/>
  <c r="BX290" i="9"/>
  <c r="BT172" i="9"/>
  <c r="BT299" i="9"/>
  <c r="BW299" i="9"/>
  <c r="BX222" i="9"/>
  <c r="BU222" i="9"/>
  <c r="BV222" i="9" s="1"/>
  <c r="CA222" i="9" s="1"/>
  <c r="BV199" i="9"/>
  <c r="CA199" i="9" s="1"/>
  <c r="BV223" i="9"/>
  <c r="CA223" i="9" s="1"/>
  <c r="BX151" i="9"/>
  <c r="BU151" i="9"/>
  <c r="BU161" i="9"/>
  <c r="BX161" i="9"/>
  <c r="BT132" i="9"/>
  <c r="BW132" i="9"/>
  <c r="BT108" i="9"/>
  <c r="BW108" i="9"/>
  <c r="BT308" i="9"/>
  <c r="BW308" i="9"/>
  <c r="BT309" i="9"/>
  <c r="BW309" i="9"/>
  <c r="BH317" i="9"/>
  <c r="BM317" i="9" s="1"/>
  <c r="BU69" i="9"/>
  <c r="BV69" i="9" s="1"/>
  <c r="CA69" i="9" s="1"/>
  <c r="BX69" i="9"/>
  <c r="BH144" i="9"/>
  <c r="BM144" i="9" s="1"/>
  <c r="BF373" i="9"/>
  <c r="BT21" i="9"/>
  <c r="BH358" i="9"/>
  <c r="BM358" i="9" s="1"/>
  <c r="BH280" i="9"/>
  <c r="BM280" i="9" s="1"/>
  <c r="BU248" i="9"/>
  <c r="BV248" i="9" s="1"/>
  <c r="CA248" i="9" s="1"/>
  <c r="BX248" i="9"/>
  <c r="BX167" i="9"/>
  <c r="BU167" i="9"/>
  <c r="BU246" i="9"/>
  <c r="BX246" i="9"/>
  <c r="BY246" i="9" s="1"/>
  <c r="BZ246" i="9" s="1"/>
  <c r="BT102" i="9"/>
  <c r="BW102" i="9"/>
  <c r="BT300" i="9"/>
  <c r="BW300" i="9"/>
  <c r="BT320" i="9"/>
  <c r="BW320" i="9"/>
  <c r="BU98" i="9"/>
  <c r="BX98" i="9"/>
  <c r="BK338" i="9"/>
  <c r="BL338" i="9" s="1"/>
  <c r="BH323" i="9"/>
  <c r="BM323" i="9" s="1"/>
  <c r="BW37" i="9"/>
  <c r="BT37" i="9"/>
  <c r="BT322" i="9"/>
  <c r="BW322" i="9"/>
  <c r="BX202" i="9"/>
  <c r="BU202" i="9"/>
  <c r="BV202" i="9" s="1"/>
  <c r="CA202" i="9" s="1"/>
  <c r="BU121" i="9"/>
  <c r="BX121" i="9"/>
  <c r="BW144" i="9"/>
  <c r="BU134" i="9"/>
  <c r="BV134" i="9" s="1"/>
  <c r="CA134" i="9" s="1"/>
  <c r="BX134" i="9"/>
  <c r="BY134" i="9" s="1"/>
  <c r="BZ134" i="9" s="1"/>
  <c r="BH10" i="9"/>
  <c r="BM10" i="9" s="1"/>
  <c r="BT185" i="9"/>
  <c r="BW185" i="9"/>
  <c r="BK15" i="9"/>
  <c r="BL15" i="9" s="1"/>
  <c r="BU10" i="9"/>
  <c r="BV10" i="9" s="1"/>
  <c r="CA10" i="9" s="1"/>
  <c r="BX10" i="9"/>
  <c r="BU139" i="9"/>
  <c r="BV139" i="9" s="1"/>
  <c r="CA139" i="9" s="1"/>
  <c r="BX139" i="9"/>
  <c r="BU274" i="9"/>
  <c r="BX274" i="9"/>
  <c r="BX372" i="9"/>
  <c r="BU372" i="9"/>
  <c r="BX83" i="9"/>
  <c r="BY83" i="9" s="1"/>
  <c r="BZ83" i="9" s="1"/>
  <c r="BU83" i="9"/>
  <c r="BU267" i="9"/>
  <c r="BX267" i="9"/>
  <c r="BX331" i="9"/>
  <c r="BY331" i="9" s="1"/>
  <c r="BZ331" i="9" s="1"/>
  <c r="BU331" i="9"/>
  <c r="BH306" i="9"/>
  <c r="BM306" i="9" s="1"/>
  <c r="BT36" i="9"/>
  <c r="BW36" i="9"/>
  <c r="BT266" i="9"/>
  <c r="BW266" i="9"/>
  <c r="BT226" i="9"/>
  <c r="BW226" i="9"/>
  <c r="BK60" i="9"/>
  <c r="BL60" i="9" s="1"/>
  <c r="BT118" i="9"/>
  <c r="BW118" i="9"/>
  <c r="BX340" i="9"/>
  <c r="BU340" i="9"/>
  <c r="BT97" i="9"/>
  <c r="BW97" i="9"/>
  <c r="BT193" i="9"/>
  <c r="BW193" i="9"/>
  <c r="BX116" i="9"/>
  <c r="BU116" i="9"/>
  <c r="BU198" i="9"/>
  <c r="BX198" i="9"/>
  <c r="BU364" i="9"/>
  <c r="BX364" i="9"/>
  <c r="BU67" i="9"/>
  <c r="BV67" i="9" s="1"/>
  <c r="CA67" i="9" s="1"/>
  <c r="BX67" i="9"/>
  <c r="BT12" i="9"/>
  <c r="BW12" i="9"/>
  <c r="BT162" i="9"/>
  <c r="BW162" i="9"/>
  <c r="BT290" i="9"/>
  <c r="BW290" i="9"/>
  <c r="BX204" i="9"/>
  <c r="BY204" i="9" s="1"/>
  <c r="BZ204" i="9" s="1"/>
  <c r="BU204" i="9"/>
  <c r="BX317" i="9"/>
  <c r="BU317" i="9"/>
  <c r="BW222" i="9"/>
  <c r="BT222" i="9"/>
  <c r="BU152" i="9"/>
  <c r="BV152" i="9" s="1"/>
  <c r="CA152" i="9" s="1"/>
  <c r="BX152" i="9"/>
  <c r="BY152" i="9" s="1"/>
  <c r="BZ152" i="9" s="1"/>
  <c r="BY223" i="9"/>
  <c r="BZ223" i="9" s="1"/>
  <c r="BW151" i="9"/>
  <c r="BT151" i="9"/>
  <c r="BT161" i="9"/>
  <c r="BW161" i="9"/>
  <c r="BX64" i="9"/>
  <c r="BY64" i="9" s="1"/>
  <c r="BZ64" i="9" s="1"/>
  <c r="BU64" i="9"/>
  <c r="BV64" i="9" s="1"/>
  <c r="CA64" i="9" s="1"/>
  <c r="BH268" i="9"/>
  <c r="BM268" i="9" s="1"/>
  <c r="BT362" i="9"/>
  <c r="BW362" i="9"/>
  <c r="BH67" i="9"/>
  <c r="BM67" i="9" s="1"/>
  <c r="BK58" i="9"/>
  <c r="BL58" i="9" s="1"/>
  <c r="BI374" i="9"/>
  <c r="P30" i="4" s="1"/>
  <c r="BU73" i="9"/>
  <c r="BV73" i="9" s="1"/>
  <c r="CA73" i="9" s="1"/>
  <c r="BX73" i="9"/>
  <c r="BY73" i="9" s="1"/>
  <c r="BZ73" i="9" s="1"/>
  <c r="BT26" i="9"/>
  <c r="BX24" i="9"/>
  <c r="BY24" i="9" s="1"/>
  <c r="BZ24" i="9" s="1"/>
  <c r="BU24" i="9"/>
  <c r="BV24" i="9" s="1"/>
  <c r="CA24" i="9" s="1"/>
  <c r="BT167" i="9"/>
  <c r="BW167" i="9"/>
  <c r="BT246" i="9"/>
  <c r="BW246" i="9"/>
  <c r="BU171" i="9"/>
  <c r="BV171" i="9" s="1"/>
  <c r="CA171" i="9" s="1"/>
  <c r="BX171" i="9"/>
  <c r="BY171" i="9" s="1"/>
  <c r="BZ171" i="9" s="1"/>
  <c r="BX346" i="9"/>
  <c r="BY346" i="9" s="1"/>
  <c r="BZ346" i="9" s="1"/>
  <c r="BU346" i="9"/>
  <c r="BT98" i="9"/>
  <c r="BW98" i="9"/>
  <c r="BH338" i="9"/>
  <c r="BM338" i="9" s="1"/>
  <c r="BH171" i="9"/>
  <c r="BM171" i="9" s="1"/>
  <c r="BX109" i="9"/>
  <c r="BY109" i="9" s="1"/>
  <c r="BZ109" i="9" s="1"/>
  <c r="BU109" i="9"/>
  <c r="BU129" i="9"/>
  <c r="BV129" i="9" s="1"/>
  <c r="CA129" i="9" s="1"/>
  <c r="BX129" i="9"/>
  <c r="BU313" i="9"/>
  <c r="BV313" i="9" s="1"/>
  <c r="CA313" i="9" s="1"/>
  <c r="BX313" i="9"/>
  <c r="BW202" i="9"/>
  <c r="BT202" i="9"/>
  <c r="BW121" i="9"/>
  <c r="BT121" i="9"/>
  <c r="BT144" i="9"/>
  <c r="BT134" i="9"/>
  <c r="BW134" i="9"/>
  <c r="BT10" i="9"/>
  <c r="BW10" i="9"/>
  <c r="BT139" i="9"/>
  <c r="BW139" i="9"/>
  <c r="BT274" i="9"/>
  <c r="BW274" i="9"/>
  <c r="BT372" i="9"/>
  <c r="BW372" i="9"/>
  <c r="BH86" i="9"/>
  <c r="BM86" i="9" s="1"/>
  <c r="BT83" i="9"/>
  <c r="BW83" i="9"/>
  <c r="BT267" i="9"/>
  <c r="BW267" i="9"/>
  <c r="BW331" i="9"/>
  <c r="BT331" i="9"/>
  <c r="BU146" i="9"/>
  <c r="BX146" i="9"/>
  <c r="BX241" i="9"/>
  <c r="BU241" i="9"/>
  <c r="BX342" i="9"/>
  <c r="BY342" i="9" s="1"/>
  <c r="BZ342" i="9" s="1"/>
  <c r="BU342" i="9"/>
  <c r="BX30" i="9"/>
  <c r="BU30" i="9"/>
  <c r="BU195" i="9"/>
  <c r="BX195" i="9"/>
  <c r="BU357" i="9"/>
  <c r="BX357" i="9"/>
  <c r="BU9" i="9"/>
  <c r="BV9" i="9" s="1"/>
  <c r="CA9" i="9" s="1"/>
  <c r="BX9" i="9"/>
  <c r="BY9" i="9" s="1"/>
  <c r="BZ9" i="9" s="1"/>
  <c r="BU186" i="9"/>
  <c r="BV186" i="9" s="1"/>
  <c r="CA186" i="9" s="1"/>
  <c r="BX186" i="9"/>
  <c r="BU271" i="9"/>
  <c r="BX271" i="9"/>
  <c r="BU94" i="9"/>
  <c r="BX94" i="9"/>
  <c r="BW214" i="9"/>
  <c r="BT340" i="9"/>
  <c r="BX316" i="9"/>
  <c r="BY316" i="9" s="1"/>
  <c r="BZ316" i="9" s="1"/>
  <c r="BU316" i="9"/>
  <c r="BV316" i="9" s="1"/>
  <c r="CA316" i="9" s="1"/>
  <c r="BT116" i="9"/>
  <c r="BW116" i="9"/>
  <c r="BT198" i="9"/>
  <c r="BW198" i="9"/>
  <c r="BW364" i="9"/>
  <c r="BT364" i="9"/>
  <c r="BU49" i="9"/>
  <c r="BV49" i="9" s="1"/>
  <c r="CA49" i="9" s="1"/>
  <c r="BX49" i="9"/>
  <c r="BU105" i="9"/>
  <c r="BX105" i="9"/>
  <c r="BT229" i="9"/>
  <c r="BK134" i="9"/>
  <c r="BL134" i="9" s="1"/>
  <c r="BT109" i="9"/>
  <c r="BT204" i="9"/>
  <c r="BW204" i="9"/>
  <c r="BW317" i="9"/>
  <c r="BT317" i="9"/>
  <c r="BX205" i="9"/>
  <c r="BU205" i="9"/>
  <c r="BV205" i="9" s="1"/>
  <c r="CA205" i="9" s="1"/>
  <c r="BX59" i="9"/>
  <c r="BU59" i="9"/>
  <c r="BV59" i="9" s="1"/>
  <c r="CA59" i="9" s="1"/>
  <c r="BV55" i="9"/>
  <c r="CA55" i="9" s="1"/>
  <c r="BX177" i="9"/>
  <c r="BY177" i="9" s="1"/>
  <c r="BZ177" i="9" s="1"/>
  <c r="BU177" i="9"/>
  <c r="BX164" i="9"/>
  <c r="BY164" i="9" s="1"/>
  <c r="BZ164" i="9" s="1"/>
  <c r="BU164" i="9"/>
  <c r="BV164" i="9" s="1"/>
  <c r="CA164" i="9" s="1"/>
  <c r="BW235" i="9"/>
  <c r="BT235" i="9"/>
  <c r="BH116" i="9"/>
  <c r="BM116" i="9" s="1"/>
  <c r="BH122" i="9"/>
  <c r="BM122" i="9" s="1"/>
  <c r="BK337" i="9"/>
  <c r="BL337" i="9" s="1"/>
  <c r="BW26" i="9"/>
  <c r="BX95" i="9"/>
  <c r="BY95" i="9" s="1"/>
  <c r="BZ95" i="9" s="1"/>
  <c r="BU95" i="9"/>
  <c r="BV95" i="9" s="1"/>
  <c r="CA95" i="9" s="1"/>
  <c r="BX286" i="9"/>
  <c r="BY286" i="9" s="1"/>
  <c r="BZ286" i="9" s="1"/>
  <c r="BU286" i="9"/>
  <c r="BV286" i="9" s="1"/>
  <c r="CA286" i="9" s="1"/>
  <c r="BX53" i="9"/>
  <c r="BY53" i="9" s="1"/>
  <c r="BZ53" i="9" s="1"/>
  <c r="BU53" i="9"/>
  <c r="BV53" i="9" s="1"/>
  <c r="CA53" i="9" s="1"/>
  <c r="BX71" i="9"/>
  <c r="BY71" i="9" s="1"/>
  <c r="BZ71" i="9" s="1"/>
  <c r="BU71" i="9"/>
  <c r="BX230" i="9"/>
  <c r="BU230" i="9"/>
  <c r="BT171" i="9"/>
  <c r="BW171" i="9"/>
  <c r="BW346" i="9"/>
  <c r="BT346" i="9"/>
  <c r="BU228" i="9"/>
  <c r="BX228" i="9"/>
  <c r="BW129" i="9"/>
  <c r="BT129" i="9"/>
  <c r="BW313" i="9"/>
  <c r="BT313" i="9"/>
  <c r="BX336" i="9"/>
  <c r="BY336" i="9" s="1"/>
  <c r="BZ336" i="9" s="1"/>
  <c r="BU336" i="9"/>
  <c r="BV336" i="9" s="1"/>
  <c r="CA336" i="9" s="1"/>
  <c r="BU210" i="9"/>
  <c r="BV210" i="9" s="1"/>
  <c r="CA210" i="9" s="1"/>
  <c r="BX210" i="9"/>
  <c r="BU13" i="9"/>
  <c r="BX13" i="9"/>
  <c r="BX265" i="9"/>
  <c r="BY265" i="9" s="1"/>
  <c r="BZ265" i="9" s="1"/>
  <c r="BU265" i="9"/>
  <c r="BU232" i="9"/>
  <c r="BV232" i="9" s="1"/>
  <c r="CA232" i="9" s="1"/>
  <c r="BX232" i="9"/>
  <c r="BU227" i="9"/>
  <c r="BV227" i="9" s="1"/>
  <c r="CA227" i="9" s="1"/>
  <c r="BX227" i="9"/>
  <c r="BY227" i="9" s="1"/>
  <c r="BZ227" i="9" s="1"/>
  <c r="BU301" i="9"/>
  <c r="BV301" i="9" s="1"/>
  <c r="CA301" i="9" s="1"/>
  <c r="BX301" i="9"/>
  <c r="BU239" i="9"/>
  <c r="BX239" i="9"/>
  <c r="BX250" i="9"/>
  <c r="BU250" i="9"/>
  <c r="BV250" i="9" s="1"/>
  <c r="CA250" i="9" s="1"/>
  <c r="BT115" i="9"/>
  <c r="BU277" i="9"/>
  <c r="BX277" i="9"/>
  <c r="BU339" i="9"/>
  <c r="BX339" i="9"/>
  <c r="BT146" i="9"/>
  <c r="BW146" i="9"/>
  <c r="BW241" i="9"/>
  <c r="BT241" i="9"/>
  <c r="BW342" i="9"/>
  <c r="BT342" i="9"/>
  <c r="BU156" i="9"/>
  <c r="BV156" i="9" s="1"/>
  <c r="CA156" i="9" s="1"/>
  <c r="BX156" i="9"/>
  <c r="BY156" i="9" s="1"/>
  <c r="BZ156" i="9" s="1"/>
  <c r="BW30" i="9"/>
  <c r="BT30" i="9"/>
  <c r="BT195" i="9"/>
  <c r="BW195" i="9"/>
  <c r="BT9" i="9"/>
  <c r="BW9" i="9"/>
  <c r="BT186" i="9"/>
  <c r="BW186" i="9"/>
  <c r="BT271" i="9"/>
  <c r="BW271" i="9"/>
  <c r="BT94" i="9"/>
  <c r="BW94" i="9"/>
  <c r="BT214" i="9"/>
  <c r="BW340" i="9"/>
  <c r="BX154" i="9"/>
  <c r="BU154" i="9"/>
  <c r="BX264" i="9"/>
  <c r="BU264" i="9"/>
  <c r="BV264" i="9" s="1"/>
  <c r="CA264" i="9" s="1"/>
  <c r="BH242" i="9"/>
  <c r="BM242" i="9" s="1"/>
  <c r="BW49" i="9"/>
  <c r="BT49" i="9"/>
  <c r="BX180" i="9"/>
  <c r="BY180" i="9" s="1"/>
  <c r="BZ180" i="9" s="1"/>
  <c r="BU180" i="9"/>
  <c r="BV180" i="9" s="1"/>
  <c r="CA180" i="9" s="1"/>
  <c r="BW105" i="9"/>
  <c r="BT105" i="9"/>
  <c r="BH134" i="9"/>
  <c r="BM134" i="9" s="1"/>
  <c r="BU114" i="9"/>
  <c r="BV114" i="9" s="1"/>
  <c r="CA114" i="9" s="1"/>
  <c r="BX114" i="9"/>
  <c r="BY114" i="9" s="1"/>
  <c r="BZ114" i="9" s="1"/>
  <c r="BX165" i="9"/>
  <c r="BU165" i="9"/>
  <c r="BV165" i="9" s="1"/>
  <c r="CA165" i="9" s="1"/>
  <c r="BU352" i="9"/>
  <c r="BX352" i="9"/>
  <c r="BT205" i="9"/>
  <c r="BW205" i="9"/>
  <c r="BT59" i="9"/>
  <c r="BW59" i="9"/>
  <c r="BY55" i="9"/>
  <c r="BZ55" i="9" s="1"/>
  <c r="BW177" i="9"/>
  <c r="BT177" i="9"/>
  <c r="BW43" i="9"/>
  <c r="BT43" i="9"/>
  <c r="BU268" i="9"/>
  <c r="BX268" i="9"/>
  <c r="BY268" i="9" s="1"/>
  <c r="BZ268" i="9" s="1"/>
  <c r="BX75" i="9"/>
  <c r="BY75" i="9" s="1"/>
  <c r="BZ75" i="9" s="1"/>
  <c r="BU75" i="9"/>
  <c r="BU153" i="9"/>
  <c r="BV153" i="9" s="1"/>
  <c r="CA153" i="9" s="1"/>
  <c r="BX153" i="9"/>
  <c r="BY153" i="9" s="1"/>
  <c r="BZ153" i="9" s="1"/>
  <c r="BX182" i="9"/>
  <c r="BY182" i="9" s="1"/>
  <c r="BZ182" i="9" s="1"/>
  <c r="BU182" i="9"/>
  <c r="BV182" i="9" s="1"/>
  <c r="CA182" i="9" s="1"/>
  <c r="AI2" i="9"/>
  <c r="N18" i="4"/>
  <c r="BK279" i="9"/>
  <c r="BL279" i="9" s="1"/>
  <c r="BK300" i="9"/>
  <c r="BL300" i="9" s="1"/>
  <c r="BK269" i="9"/>
  <c r="BL269" i="9" s="1"/>
  <c r="BK81" i="9"/>
  <c r="BL81" i="9" s="1"/>
  <c r="BH154" i="9"/>
  <c r="BM154" i="9" s="1"/>
  <c r="BK122" i="9"/>
  <c r="BL122" i="9" s="1"/>
  <c r="BU17" i="9"/>
  <c r="BV17" i="9" s="1"/>
  <c r="CA17" i="9" s="1"/>
  <c r="BX17" i="9"/>
  <c r="BU11" i="9"/>
  <c r="BV11" i="9" s="1"/>
  <c r="CA11" i="9" s="1"/>
  <c r="BX11" i="9"/>
  <c r="BY11" i="9" s="1"/>
  <c r="BZ11" i="9" s="1"/>
  <c r="BH277" i="9"/>
  <c r="BM277" i="9" s="1"/>
  <c r="BK87" i="9"/>
  <c r="BL87" i="9" s="1"/>
  <c r="BH44" i="9"/>
  <c r="BM44" i="9" s="1"/>
  <c r="BU28" i="9"/>
  <c r="BV28" i="9" s="1"/>
  <c r="CA28" i="9" s="1"/>
  <c r="BX28" i="9"/>
  <c r="BK155" i="9"/>
  <c r="BL155" i="9" s="1"/>
  <c r="BW28" i="9"/>
  <c r="BW53" i="9"/>
  <c r="BT53" i="9"/>
  <c r="BW71" i="9"/>
  <c r="BT71" i="9"/>
  <c r="BW230" i="9"/>
  <c r="BT230" i="9"/>
  <c r="BU215" i="9"/>
  <c r="BX215" i="9"/>
  <c r="BU349" i="9"/>
  <c r="BV349" i="9" s="1"/>
  <c r="CA349" i="9" s="1"/>
  <c r="BX349" i="9"/>
  <c r="BY349" i="9" s="1"/>
  <c r="BZ349" i="9" s="1"/>
  <c r="BU295" i="9"/>
  <c r="BX295" i="9"/>
  <c r="BT228" i="9"/>
  <c r="BW228" i="9"/>
  <c r="BW323" i="9"/>
  <c r="BH120" i="9"/>
  <c r="BM120" i="9" s="1"/>
  <c r="BW336" i="9"/>
  <c r="BT336" i="9"/>
  <c r="BW210" i="9"/>
  <c r="BT210" i="9"/>
  <c r="BX229" i="9"/>
  <c r="BY229" i="9" s="1"/>
  <c r="BZ229" i="9" s="1"/>
  <c r="BU229" i="9"/>
  <c r="BV229" i="9" s="1"/>
  <c r="CA229" i="9" s="1"/>
  <c r="BW13" i="9"/>
  <c r="BT13" i="9"/>
  <c r="BT175" i="9"/>
  <c r="BT265" i="9"/>
  <c r="BW265" i="9"/>
  <c r="BW269" i="9"/>
  <c r="BT232" i="9"/>
  <c r="BW232" i="9"/>
  <c r="BK74" i="9"/>
  <c r="BL74" i="9" s="1"/>
  <c r="BH292" i="9"/>
  <c r="BM292" i="9" s="1"/>
  <c r="BT227" i="9"/>
  <c r="BW227" i="9"/>
  <c r="BT301" i="9"/>
  <c r="BW301" i="9"/>
  <c r="BW239" i="9"/>
  <c r="BT239" i="9"/>
  <c r="BV15" i="9"/>
  <c r="CA15" i="9" s="1"/>
  <c r="BW115" i="9"/>
  <c r="BT277" i="9"/>
  <c r="BW277" i="9"/>
  <c r="BT339" i="9"/>
  <c r="BW339" i="9"/>
  <c r="BX148" i="9"/>
  <c r="BY148" i="9" s="1"/>
  <c r="BZ148" i="9" s="1"/>
  <c r="BU148" i="9"/>
  <c r="BV148" i="9" s="1"/>
  <c r="CA148" i="9" s="1"/>
  <c r="BX245" i="9"/>
  <c r="BY245" i="9" s="1"/>
  <c r="BZ245" i="9" s="1"/>
  <c r="BU245" i="9"/>
  <c r="BV245" i="9" s="1"/>
  <c r="CA245" i="9" s="1"/>
  <c r="BX191" i="9"/>
  <c r="BU191" i="9"/>
  <c r="BV191" i="9" s="1"/>
  <c r="CA191" i="9" s="1"/>
  <c r="BX221" i="9"/>
  <c r="BU221" i="9"/>
  <c r="BV221" i="9" s="1"/>
  <c r="CA221" i="9" s="1"/>
  <c r="BW357" i="9"/>
  <c r="BU18" i="9"/>
  <c r="BX18" i="9"/>
  <c r="BX181" i="9"/>
  <c r="BU181" i="9"/>
  <c r="BX259" i="9"/>
  <c r="BY259" i="9" s="1"/>
  <c r="BZ259" i="9" s="1"/>
  <c r="BU259" i="9"/>
  <c r="BV259" i="9" s="1"/>
  <c r="CA259" i="9" s="1"/>
  <c r="BU81" i="9"/>
  <c r="BV81" i="9" s="1"/>
  <c r="CA81" i="9" s="1"/>
  <c r="BX81" i="9"/>
  <c r="BX155" i="9"/>
  <c r="BY155" i="9" s="1"/>
  <c r="BZ155" i="9" s="1"/>
  <c r="BU155" i="9"/>
  <c r="BV155" i="9" s="1"/>
  <c r="CA155" i="9" s="1"/>
  <c r="BU298" i="9"/>
  <c r="BV298" i="9" s="1"/>
  <c r="CA298" i="9" s="1"/>
  <c r="BX298" i="9"/>
  <c r="BU305" i="9"/>
  <c r="BV305" i="9" s="1"/>
  <c r="CA305" i="9" s="1"/>
  <c r="BX305" i="9"/>
  <c r="BY305" i="9" s="1"/>
  <c r="BZ305" i="9" s="1"/>
  <c r="BU157" i="9"/>
  <c r="BV157" i="9" s="1"/>
  <c r="CA157" i="9" s="1"/>
  <c r="BX157" i="9"/>
  <c r="BY157" i="9" s="1"/>
  <c r="BZ157" i="9" s="1"/>
  <c r="BX257" i="9"/>
  <c r="BY257" i="9" s="1"/>
  <c r="BZ257" i="9" s="1"/>
  <c r="BU257" i="9"/>
  <c r="BV257" i="9" s="1"/>
  <c r="CA257" i="9" s="1"/>
  <c r="BU345" i="9"/>
  <c r="BX345" i="9"/>
  <c r="BT154" i="9"/>
  <c r="BW154" i="9"/>
  <c r="BT264" i="9"/>
  <c r="BW264" i="9"/>
  <c r="BK242" i="9"/>
  <c r="BL242" i="9" s="1"/>
  <c r="BT99" i="9"/>
  <c r="BX119" i="9"/>
  <c r="BY119" i="9" s="1"/>
  <c r="BZ119" i="9" s="1"/>
  <c r="BU119" i="9"/>
  <c r="BT67" i="9"/>
  <c r="BT114" i="9"/>
  <c r="BW114" i="9"/>
  <c r="BT165" i="9"/>
  <c r="BW165" i="9"/>
  <c r="BT352" i="9"/>
  <c r="BW352" i="9"/>
  <c r="BT250" i="9"/>
  <c r="BX96" i="9"/>
  <c r="BU96" i="9"/>
  <c r="BU56" i="9"/>
  <c r="BV56" i="9" s="1"/>
  <c r="CA56" i="9" s="1"/>
  <c r="BX56" i="9"/>
  <c r="BY56" i="9" s="1"/>
  <c r="BZ56" i="9" s="1"/>
  <c r="BU41" i="9"/>
  <c r="BV41" i="9" s="1"/>
  <c r="CA41" i="9" s="1"/>
  <c r="BX41" i="9"/>
  <c r="BY41" i="9" s="1"/>
  <c r="BZ41" i="9" s="1"/>
  <c r="BU200" i="9"/>
  <c r="BV200" i="9" s="1"/>
  <c r="CA200" i="9" s="1"/>
  <c r="BX200" i="9"/>
  <c r="BM8" i="9"/>
  <c r="Y44" i="4"/>
  <c r="AA44" i="4" s="1"/>
  <c r="D30" i="4"/>
  <c r="BU219" i="9"/>
  <c r="BV219" i="9" s="1"/>
  <c r="CA219" i="9" s="1"/>
  <c r="BX219" i="9"/>
  <c r="BY219" i="9" s="1"/>
  <c r="BZ219" i="9" s="1"/>
  <c r="BW194" i="9"/>
  <c r="BT194" i="9"/>
  <c r="BU263" i="9"/>
  <c r="BX263" i="9"/>
  <c r="BY263" i="9" s="1"/>
  <c r="BZ263" i="9" s="1"/>
  <c r="BX128" i="9"/>
  <c r="BY128" i="9" s="1"/>
  <c r="BZ128" i="9" s="1"/>
  <c r="BU128" i="9"/>
  <c r="BV128" i="9" s="1"/>
  <c r="CA128" i="9" s="1"/>
  <c r="BT176" i="9"/>
  <c r="BW176" i="9"/>
  <c r="BT368" i="9"/>
  <c r="BW368" i="9"/>
  <c r="BU60" i="9"/>
  <c r="BV60" i="9" s="1"/>
  <c r="CA60" i="9" s="1"/>
  <c r="BX60" i="9"/>
  <c r="BY60" i="9" s="1"/>
  <c r="BZ60" i="9" s="1"/>
  <c r="BT211" i="9"/>
  <c r="BW211" i="9"/>
  <c r="BU90" i="9"/>
  <c r="BX90" i="9"/>
  <c r="BY90" i="9" s="1"/>
  <c r="BZ90" i="9" s="1"/>
  <c r="BW337" i="9"/>
  <c r="BT337" i="9"/>
  <c r="BT224" i="9"/>
  <c r="BW224" i="9"/>
  <c r="BK197" i="9"/>
  <c r="BL197" i="9" s="1"/>
  <c r="BH230" i="9"/>
  <c r="BM230" i="9" s="1"/>
  <c r="BH117" i="9"/>
  <c r="BM117" i="9" s="1"/>
  <c r="BW69" i="9"/>
  <c r="BK212" i="9"/>
  <c r="BL212" i="9" s="1"/>
  <c r="BK162" i="9"/>
  <c r="BL162" i="9" s="1"/>
  <c r="BK317" i="9"/>
  <c r="BL317" i="9" s="1"/>
  <c r="BH72" i="9"/>
  <c r="BM72" i="9" s="1"/>
  <c r="BH261" i="9"/>
  <c r="BM261" i="9" s="1"/>
  <c r="BK277" i="9"/>
  <c r="BL277" i="9" s="1"/>
  <c r="BH138" i="9"/>
  <c r="BM138" i="9" s="1"/>
  <c r="BK44" i="9"/>
  <c r="BL44" i="9" s="1"/>
  <c r="BK271" i="9"/>
  <c r="BL271" i="9" s="1"/>
  <c r="BH348" i="9"/>
  <c r="BM348" i="9" s="1"/>
  <c r="BW8" i="9"/>
  <c r="BT8" i="9"/>
  <c r="BR373" i="9"/>
  <c r="BK225" i="9"/>
  <c r="BL225" i="9" s="1"/>
  <c r="BH296" i="9"/>
  <c r="BM296" i="9" s="1"/>
  <c r="BH155" i="9"/>
  <c r="BM155" i="9" s="1"/>
  <c r="BT28" i="9"/>
  <c r="BK217" i="9"/>
  <c r="BL217" i="9" s="1"/>
  <c r="BX34" i="9"/>
  <c r="BU34" i="9"/>
  <c r="BU212" i="9"/>
  <c r="BV212" i="9" s="1"/>
  <c r="CA212" i="9" s="1"/>
  <c r="BX212" i="9"/>
  <c r="BY212" i="9" s="1"/>
  <c r="BZ212" i="9" s="1"/>
  <c r="BX311" i="9"/>
  <c r="BY311" i="9" s="1"/>
  <c r="BZ311" i="9" s="1"/>
  <c r="BU311" i="9"/>
  <c r="BV311" i="9" s="1"/>
  <c r="CA311" i="9" s="1"/>
  <c r="BT215" i="9"/>
  <c r="BW215" i="9"/>
  <c r="BT349" i="9"/>
  <c r="BW349" i="9"/>
  <c r="BT295" i="9"/>
  <c r="BW295" i="9"/>
  <c r="BH346" i="9"/>
  <c r="BM346" i="9" s="1"/>
  <c r="BH248" i="9"/>
  <c r="BM248" i="9" s="1"/>
  <c r="BT323" i="9"/>
  <c r="BX197" i="9"/>
  <c r="BU197" i="9"/>
  <c r="BH75" i="9"/>
  <c r="BM75" i="9" s="1"/>
  <c r="BX61" i="9"/>
  <c r="BU61" i="9"/>
  <c r="BV61" i="9" s="1"/>
  <c r="CA61" i="9" s="1"/>
  <c r="BW137" i="9"/>
  <c r="BU293" i="9"/>
  <c r="BV293" i="9" s="1"/>
  <c r="CA293" i="9" s="1"/>
  <c r="BX293" i="9"/>
  <c r="BY293" i="9" s="1"/>
  <c r="BZ293" i="9" s="1"/>
  <c r="BU208" i="9"/>
  <c r="BV208" i="9" s="1"/>
  <c r="CA208" i="9" s="1"/>
  <c r="BX208" i="9"/>
  <c r="BY208" i="9" s="1"/>
  <c r="BZ208" i="9" s="1"/>
  <c r="BU149" i="9"/>
  <c r="BV149" i="9" s="1"/>
  <c r="CA149" i="9" s="1"/>
  <c r="BX149" i="9"/>
  <c r="BY149" i="9" s="1"/>
  <c r="BZ149" i="9" s="1"/>
  <c r="BT269" i="9"/>
  <c r="BT350" i="9"/>
  <c r="BH74" i="9"/>
  <c r="BM74" i="9" s="1"/>
  <c r="BK292" i="9"/>
  <c r="BL292" i="9" s="1"/>
  <c r="BU46" i="9"/>
  <c r="BX46" i="9"/>
  <c r="BX189" i="9"/>
  <c r="BU189" i="9"/>
  <c r="BU326" i="9"/>
  <c r="BV326" i="9" s="1"/>
  <c r="CA326" i="9" s="1"/>
  <c r="BX326" i="9"/>
  <c r="BY326" i="9" s="1"/>
  <c r="BZ326" i="9" s="1"/>
  <c r="BY15" i="9"/>
  <c r="BZ15" i="9" s="1"/>
  <c r="BU130" i="9"/>
  <c r="BV130" i="9" s="1"/>
  <c r="CA130" i="9" s="1"/>
  <c r="BX130" i="9"/>
  <c r="BY130" i="9" s="1"/>
  <c r="BZ130" i="9" s="1"/>
  <c r="BX242" i="9"/>
  <c r="BU242" i="9"/>
  <c r="BV242" i="9" s="1"/>
  <c r="CA242" i="9" s="1"/>
  <c r="BU365" i="9"/>
  <c r="BX365" i="9"/>
  <c r="BY365" i="9" s="1"/>
  <c r="BZ365" i="9" s="1"/>
  <c r="BU86" i="9"/>
  <c r="BV86" i="9" s="1"/>
  <c r="CA86" i="9" s="1"/>
  <c r="BX86" i="9"/>
  <c r="BY86" i="9" s="1"/>
  <c r="BZ86" i="9" s="1"/>
  <c r="BT191" i="9"/>
  <c r="BW191" i="9"/>
  <c r="BT221" i="9"/>
  <c r="BW221" i="9"/>
  <c r="BT357" i="9"/>
  <c r="BW18" i="9"/>
  <c r="BT18" i="9"/>
  <c r="BW181" i="9"/>
  <c r="BT181" i="9"/>
  <c r="BW81" i="9"/>
  <c r="BT81" i="9"/>
  <c r="BT155" i="9"/>
  <c r="BW155" i="9"/>
  <c r="BT298" i="9"/>
  <c r="BW298" i="9"/>
  <c r="BU243" i="9"/>
  <c r="BV243" i="9" s="1"/>
  <c r="CA243" i="9" s="1"/>
  <c r="BX243" i="9"/>
  <c r="BY243" i="9" s="1"/>
  <c r="BZ243" i="9" s="1"/>
  <c r="BT157" i="9"/>
  <c r="BW157" i="9"/>
  <c r="BT257" i="9"/>
  <c r="BW257" i="9"/>
  <c r="BT345" i="9"/>
  <c r="BW345" i="9"/>
  <c r="BX213" i="9"/>
  <c r="BY213" i="9" s="1"/>
  <c r="BZ213" i="9" s="1"/>
  <c r="BU213" i="9"/>
  <c r="BX33" i="9"/>
  <c r="BY33" i="9" s="1"/>
  <c r="BZ33" i="9" s="1"/>
  <c r="BU33" i="9"/>
  <c r="BV33" i="9" s="1"/>
  <c r="CA33" i="9" s="1"/>
  <c r="BX120" i="9"/>
  <c r="BU120" i="9"/>
  <c r="BW284" i="9"/>
  <c r="BU220" i="9"/>
  <c r="BV220" i="9" s="1"/>
  <c r="CA220" i="9" s="1"/>
  <c r="BX220" i="9"/>
  <c r="BY220" i="9" s="1"/>
  <c r="BZ220" i="9" s="1"/>
  <c r="BW99" i="9"/>
  <c r="BH182" i="9"/>
  <c r="BM182" i="9" s="1"/>
  <c r="BT119" i="9"/>
  <c r="BW119" i="9"/>
  <c r="BW67" i="9"/>
  <c r="BH319" i="9"/>
  <c r="BM319" i="9" s="1"/>
  <c r="BK16" i="9"/>
  <c r="BL16" i="9" s="1"/>
  <c r="BX123" i="9"/>
  <c r="BY123" i="9" s="1"/>
  <c r="BZ123" i="9" s="1"/>
  <c r="BU123" i="9"/>
  <c r="BV123" i="9" s="1"/>
  <c r="CA123" i="9" s="1"/>
  <c r="BX192" i="9"/>
  <c r="BY192" i="9" s="1"/>
  <c r="BZ192" i="9" s="1"/>
  <c r="BU192" i="9"/>
  <c r="BU360" i="9"/>
  <c r="BX360" i="9"/>
  <c r="BW250" i="9"/>
  <c r="BW96" i="9"/>
  <c r="BT96" i="9"/>
  <c r="BT56" i="9"/>
  <c r="BW56" i="9"/>
  <c r="BT41" i="9"/>
  <c r="BW41" i="9"/>
  <c r="BT200" i="9"/>
  <c r="BW200" i="9"/>
  <c r="BU310" i="9"/>
  <c r="BV310" i="9" s="1"/>
  <c r="CA310" i="9" s="1"/>
  <c r="BX310" i="9"/>
  <c r="BY310" i="9" s="1"/>
  <c r="BZ310" i="9" s="1"/>
  <c r="BU20" i="9"/>
  <c r="BV20" i="9" s="1"/>
  <c r="CA20" i="9" s="1"/>
  <c r="BX20" i="9"/>
  <c r="BY20" i="9" s="1"/>
  <c r="BZ20" i="9" s="1"/>
  <c r="BT39" i="9"/>
  <c r="BW39" i="9"/>
  <c r="BX329" i="9"/>
  <c r="BY329" i="9" s="1"/>
  <c r="BZ329" i="9" s="1"/>
  <c r="BU329" i="9"/>
  <c r="BV329" i="9" s="1"/>
  <c r="CA329" i="9" s="1"/>
  <c r="BT93" i="9"/>
  <c r="BW93" i="9"/>
  <c r="BW52" i="9"/>
  <c r="BT52" i="9"/>
  <c r="BU125" i="9"/>
  <c r="BV125" i="9" s="1"/>
  <c r="CA125" i="9" s="1"/>
  <c r="BX125" i="9"/>
  <c r="BY125" i="9" s="1"/>
  <c r="BZ125" i="9" s="1"/>
  <c r="BW160" i="9"/>
  <c r="BT160" i="9"/>
  <c r="BU44" i="9"/>
  <c r="BV44" i="9" s="1"/>
  <c r="CA44" i="9" s="1"/>
  <c r="BX44" i="9"/>
  <c r="BY44" i="9" s="1"/>
  <c r="BZ44" i="9" s="1"/>
  <c r="BU187" i="9"/>
  <c r="BV187" i="9" s="1"/>
  <c r="CA187" i="9" s="1"/>
  <c r="BX187" i="9"/>
  <c r="BY187" i="9" s="1"/>
  <c r="BZ187" i="9" s="1"/>
  <c r="BU92" i="9"/>
  <c r="BV92" i="9" s="1"/>
  <c r="CA92" i="9" s="1"/>
  <c r="BX92" i="9"/>
  <c r="BY92" i="9" s="1"/>
  <c r="BZ92" i="9" s="1"/>
  <c r="BW249" i="9"/>
  <c r="BT249" i="9"/>
  <c r="BX78" i="9"/>
  <c r="BY78" i="9" s="1"/>
  <c r="BZ78" i="9" s="1"/>
  <c r="BU78" i="9"/>
  <c r="BV78" i="9" s="1"/>
  <c r="CA78" i="9" s="1"/>
  <c r="BT69" i="9"/>
  <c r="BH100" i="9"/>
  <c r="BM100" i="9" s="1"/>
  <c r="BH364" i="9"/>
  <c r="BM364" i="9" s="1"/>
  <c r="H18" i="4"/>
  <c r="AK373" i="9"/>
  <c r="BH300" i="9"/>
  <c r="BM300" i="9" s="1"/>
  <c r="BH189" i="9"/>
  <c r="BM189" i="9" s="1"/>
  <c r="BK230" i="9"/>
  <c r="BL230" i="9" s="1"/>
  <c r="BK100" i="9"/>
  <c r="BL100" i="9" s="1"/>
  <c r="BH219" i="9"/>
  <c r="BM219" i="9" s="1"/>
  <c r="BK172" i="9"/>
  <c r="BL172" i="9" s="1"/>
  <c r="BK108" i="9"/>
  <c r="BL108" i="9" s="1"/>
  <c r="BK196" i="9"/>
  <c r="BL196" i="9" s="1"/>
  <c r="BH329" i="9"/>
  <c r="BM329" i="9" s="1"/>
  <c r="BK312" i="9"/>
  <c r="BL312" i="9" s="1"/>
  <c r="BW101" i="9"/>
  <c r="BK189" i="9"/>
  <c r="BL189" i="9" s="1"/>
  <c r="BG373" i="9"/>
  <c r="BH162" i="9"/>
  <c r="BM162" i="9" s="1"/>
  <c r="BK219" i="9"/>
  <c r="BL219" i="9" s="1"/>
  <c r="BK19" i="9"/>
  <c r="BL19" i="9" s="1"/>
  <c r="BH234" i="9"/>
  <c r="BM234" i="9" s="1"/>
  <c r="BK228" i="9"/>
  <c r="BL228" i="9" s="1"/>
  <c r="BK220" i="9"/>
  <c r="BL220" i="9" s="1"/>
  <c r="BH148" i="9"/>
  <c r="BM148" i="9" s="1"/>
  <c r="BW78" i="9"/>
  <c r="BH271" i="9"/>
  <c r="BM271" i="9" s="1"/>
  <c r="BH168" i="9"/>
  <c r="BM168" i="9" s="1"/>
  <c r="BW17" i="9"/>
  <c r="BH217" i="9"/>
  <c r="BM217" i="9" s="1"/>
  <c r="BT34" i="9"/>
  <c r="BW34" i="9"/>
  <c r="BW212" i="9"/>
  <c r="BT212" i="9"/>
  <c r="BW311" i="9"/>
  <c r="BT311" i="9"/>
  <c r="BU251" i="9"/>
  <c r="BV251" i="9" s="1"/>
  <c r="CA251" i="9" s="1"/>
  <c r="BX251" i="9"/>
  <c r="BY251" i="9" s="1"/>
  <c r="BZ251" i="9" s="1"/>
  <c r="BW363" i="9"/>
  <c r="BX43" i="9"/>
  <c r="BY43" i="9" s="1"/>
  <c r="BZ43" i="9" s="1"/>
  <c r="BU43" i="9"/>
  <c r="BV43" i="9" s="1"/>
  <c r="CA43" i="9" s="1"/>
  <c r="BH229" i="9"/>
  <c r="BM229" i="9" s="1"/>
  <c r="BU141" i="9"/>
  <c r="BV141" i="9" s="1"/>
  <c r="CA141" i="9" s="1"/>
  <c r="BX141" i="9"/>
  <c r="BY141" i="9" s="1"/>
  <c r="BZ141" i="9" s="1"/>
  <c r="BH308" i="9"/>
  <c r="BM308" i="9" s="1"/>
  <c r="BT197" i="9"/>
  <c r="BW197" i="9"/>
  <c r="BW61" i="9"/>
  <c r="BT61" i="9"/>
  <c r="BT137" i="9"/>
  <c r="BT293" i="9"/>
  <c r="BW293" i="9"/>
  <c r="BH66" i="9"/>
  <c r="BM66" i="9" s="1"/>
  <c r="BX39" i="9"/>
  <c r="BY39" i="9" s="1"/>
  <c r="BZ39" i="9" s="1"/>
  <c r="BU39" i="9"/>
  <c r="BV39" i="9" s="1"/>
  <c r="CA39" i="9" s="1"/>
  <c r="BU194" i="9"/>
  <c r="BV194" i="9" s="1"/>
  <c r="CA194" i="9" s="1"/>
  <c r="BX194" i="9"/>
  <c r="BY194" i="9" s="1"/>
  <c r="BZ194" i="9" s="1"/>
  <c r="BW350" i="9"/>
  <c r="BX332" i="9"/>
  <c r="BY332" i="9" s="1"/>
  <c r="BZ332" i="9" s="1"/>
  <c r="BU332" i="9"/>
  <c r="BV332" i="9" s="1"/>
  <c r="CA332" i="9" s="1"/>
  <c r="BT46" i="9"/>
  <c r="BW46" i="9"/>
  <c r="BW189" i="9"/>
  <c r="BT189" i="9"/>
  <c r="BT326" i="9"/>
  <c r="BW326" i="9"/>
  <c r="BT130" i="9"/>
  <c r="BW130" i="9"/>
  <c r="BT242" i="9"/>
  <c r="BW242" i="9"/>
  <c r="BT365" i="9"/>
  <c r="BW365" i="9"/>
  <c r="BU176" i="9"/>
  <c r="BX176" i="9"/>
  <c r="BW278" i="9"/>
  <c r="BK25" i="9"/>
  <c r="BL25" i="9" s="1"/>
  <c r="BX306" i="9"/>
  <c r="BY306" i="9" s="1"/>
  <c r="BZ306" i="9" s="1"/>
  <c r="BU306" i="9"/>
  <c r="BV306" i="9" s="1"/>
  <c r="CA306" i="9" s="1"/>
  <c r="BU77" i="9"/>
  <c r="BV77" i="9" s="1"/>
  <c r="CA77" i="9" s="1"/>
  <c r="BX77" i="9"/>
  <c r="BY77" i="9" s="1"/>
  <c r="BZ77" i="9" s="1"/>
  <c r="BU138" i="9"/>
  <c r="BV138" i="9" s="1"/>
  <c r="CA138" i="9" s="1"/>
  <c r="BX138" i="9"/>
  <c r="BY138" i="9" s="1"/>
  <c r="BZ138" i="9" s="1"/>
  <c r="BX327" i="9"/>
  <c r="BY327" i="9" s="1"/>
  <c r="BZ327" i="9" s="1"/>
  <c r="BU327" i="9"/>
  <c r="BV327" i="9" s="1"/>
  <c r="CA327" i="9" s="1"/>
  <c r="BX93" i="9"/>
  <c r="BU93" i="9"/>
  <c r="BT169" i="9"/>
  <c r="BX335" i="9"/>
  <c r="BY335" i="9" s="1"/>
  <c r="BZ335" i="9" s="1"/>
  <c r="BU335" i="9"/>
  <c r="BV335" i="9" s="1"/>
  <c r="CA335" i="9" s="1"/>
  <c r="BH76" i="9"/>
  <c r="BM76" i="9" s="1"/>
  <c r="BX173" i="9"/>
  <c r="BY173" i="9" s="1"/>
  <c r="BZ173" i="9" s="1"/>
  <c r="BU173" i="9"/>
  <c r="BV173" i="9" s="1"/>
  <c r="CA173" i="9" s="1"/>
  <c r="BH91" i="9"/>
  <c r="BM91" i="9" s="1"/>
  <c r="BU87" i="9"/>
  <c r="BV87" i="9" s="1"/>
  <c r="CA87" i="9" s="1"/>
  <c r="BX87" i="9"/>
  <c r="BY87" i="9" s="1"/>
  <c r="BZ87" i="9" s="1"/>
  <c r="BW261" i="9"/>
  <c r="BU368" i="9"/>
  <c r="BV368" i="9" s="1"/>
  <c r="CA368" i="9" s="1"/>
  <c r="BX368" i="9"/>
  <c r="BY368" i="9" s="1"/>
  <c r="BZ368" i="9" s="1"/>
  <c r="BU70" i="9"/>
  <c r="BV70" i="9" s="1"/>
  <c r="CA70" i="9" s="1"/>
  <c r="BX70" i="9"/>
  <c r="BK68" i="9"/>
  <c r="BL68" i="9" s="1"/>
  <c r="BT120" i="9"/>
  <c r="BW120" i="9"/>
  <c r="BT284" i="9"/>
  <c r="BT220" i="9"/>
  <c r="BW220" i="9"/>
  <c r="BW248" i="9"/>
  <c r="BK182" i="9"/>
  <c r="BL182" i="9" s="1"/>
  <c r="BX354" i="9"/>
  <c r="BY354" i="9" s="1"/>
  <c r="BZ354" i="9" s="1"/>
  <c r="BU354" i="9"/>
  <c r="BV354" i="9" s="1"/>
  <c r="CA354" i="9" s="1"/>
  <c r="BX122" i="9"/>
  <c r="BY122" i="9" s="1"/>
  <c r="BZ122" i="9" s="1"/>
  <c r="BU122" i="9"/>
  <c r="BV122" i="9" s="1"/>
  <c r="CA122" i="9" s="1"/>
  <c r="BX132" i="9"/>
  <c r="BU132" i="9"/>
  <c r="BV132" i="9" s="1"/>
  <c r="CA132" i="9" s="1"/>
  <c r="BK319" i="9"/>
  <c r="BL319" i="9" s="1"/>
  <c r="BW123" i="9"/>
  <c r="BT123" i="9"/>
  <c r="BT192" i="9"/>
  <c r="BW192" i="9"/>
  <c r="BT360" i="9"/>
  <c r="BW360" i="9"/>
  <c r="BX276" i="9"/>
  <c r="BY276" i="9" s="1"/>
  <c r="BZ276" i="9" s="1"/>
  <c r="BU276" i="9"/>
  <c r="BV276" i="9" s="1"/>
  <c r="CA276" i="9" s="1"/>
  <c r="BT213" i="9"/>
  <c r="BW70" i="9"/>
  <c r="BU341" i="9"/>
  <c r="BV341" i="9" s="1"/>
  <c r="CA341" i="9" s="1"/>
  <c r="BX341" i="9"/>
  <c r="BY341" i="9" s="1"/>
  <c r="BZ341" i="9" s="1"/>
  <c r="BH34" i="9"/>
  <c r="BM34" i="9" s="1"/>
  <c r="BU52" i="9"/>
  <c r="BX52" i="9"/>
  <c r="BY52" i="9" s="1"/>
  <c r="BZ52" i="9" s="1"/>
  <c r="BW84" i="9"/>
  <c r="BY267" i="9" l="1"/>
  <c r="BZ267" i="9" s="1"/>
  <c r="BY69" i="9"/>
  <c r="BZ69" i="9" s="1"/>
  <c r="BY214" i="9"/>
  <c r="BZ214" i="9" s="1"/>
  <c r="BY35" i="9"/>
  <c r="BZ35" i="9" s="1"/>
  <c r="BY309" i="9"/>
  <c r="BZ309" i="9" s="1"/>
  <c r="BV108" i="9"/>
  <c r="CA108" i="9" s="1"/>
  <c r="BV65" i="9"/>
  <c r="CA65" i="9" s="1"/>
  <c r="BY261" i="9"/>
  <c r="BZ261" i="9" s="1"/>
  <c r="BY250" i="9"/>
  <c r="BZ250" i="9" s="1"/>
  <c r="BY360" i="9"/>
  <c r="BZ360" i="9" s="1"/>
  <c r="BV120" i="9"/>
  <c r="CA120" i="9" s="1"/>
  <c r="BV365" i="9"/>
  <c r="CA365" i="9" s="1"/>
  <c r="BY81" i="9"/>
  <c r="BZ81" i="9" s="1"/>
  <c r="BY264" i="9"/>
  <c r="BZ264" i="9" s="1"/>
  <c r="BY239" i="9"/>
  <c r="BZ239" i="9" s="1"/>
  <c r="BY59" i="9"/>
  <c r="BZ59" i="9" s="1"/>
  <c r="BY357" i="9"/>
  <c r="BZ357" i="9" s="1"/>
  <c r="BV340" i="9"/>
  <c r="CA340" i="9" s="1"/>
  <c r="BV83" i="9"/>
  <c r="CA83" i="9" s="1"/>
  <c r="BY222" i="9"/>
  <c r="BZ222" i="9" s="1"/>
  <c r="BY350" i="9"/>
  <c r="BZ350" i="9" s="1"/>
  <c r="BY279" i="9"/>
  <c r="BZ279" i="9" s="1"/>
  <c r="BV58" i="9"/>
  <c r="CA58" i="9" s="1"/>
  <c r="BY291" i="9"/>
  <c r="BZ291" i="9" s="1"/>
  <c r="BY201" i="9"/>
  <c r="BZ201" i="9" s="1"/>
  <c r="BV144" i="9"/>
  <c r="CA144" i="9" s="1"/>
  <c r="BV292" i="9"/>
  <c r="CA292" i="9" s="1"/>
  <c r="BV328" i="9"/>
  <c r="CA328" i="9" s="1"/>
  <c r="BV262" i="9"/>
  <c r="CA262" i="9" s="1"/>
  <c r="BV172" i="9"/>
  <c r="CA172" i="9" s="1"/>
  <c r="BV362" i="9"/>
  <c r="CA362" i="9" s="1"/>
  <c r="BY160" i="9"/>
  <c r="BZ160" i="9" s="1"/>
  <c r="BY120" i="9"/>
  <c r="BZ120" i="9" s="1"/>
  <c r="BT373" i="9"/>
  <c r="BY295" i="9"/>
  <c r="BZ295" i="9" s="1"/>
  <c r="BY352" i="9"/>
  <c r="BZ352" i="9" s="1"/>
  <c r="BV154" i="9"/>
  <c r="CA154" i="9" s="1"/>
  <c r="BV239" i="9"/>
  <c r="CA239" i="9" s="1"/>
  <c r="BV357" i="9"/>
  <c r="CA357" i="9" s="1"/>
  <c r="BY340" i="9"/>
  <c r="BZ340" i="9" s="1"/>
  <c r="BY121" i="9"/>
  <c r="BZ121" i="9" s="1"/>
  <c r="BV279" i="9"/>
  <c r="CA279" i="9" s="1"/>
  <c r="BV99" i="9"/>
  <c r="CA99" i="9" s="1"/>
  <c r="BV291" i="9"/>
  <c r="CA291" i="9" s="1"/>
  <c r="AW2" i="9"/>
  <c r="N24" i="4"/>
  <c r="BY74" i="9"/>
  <c r="BZ74" i="9" s="1"/>
  <c r="BY234" i="9"/>
  <c r="BZ234" i="9" s="1"/>
  <c r="BY270" i="9"/>
  <c r="BZ270" i="9" s="1"/>
  <c r="BY262" i="9"/>
  <c r="BZ262" i="9" s="1"/>
  <c r="BY172" i="9"/>
  <c r="BZ172" i="9" s="1"/>
  <c r="BY308" i="9"/>
  <c r="BZ308" i="9" s="1"/>
  <c r="BY168" i="9"/>
  <c r="BZ168" i="9" s="1"/>
  <c r="BV355" i="9"/>
  <c r="CA355" i="9" s="1"/>
  <c r="BY101" i="9"/>
  <c r="BZ101" i="9" s="1"/>
  <c r="BV360" i="9"/>
  <c r="CA360" i="9" s="1"/>
  <c r="BV192" i="9"/>
  <c r="CA192" i="9" s="1"/>
  <c r="BY242" i="9"/>
  <c r="BZ242" i="9" s="1"/>
  <c r="BW374" i="9"/>
  <c r="P36" i="4" s="1"/>
  <c r="BV263" i="9"/>
  <c r="CA263" i="9" s="1"/>
  <c r="BV96" i="9"/>
  <c r="CA96" i="9" s="1"/>
  <c r="BV295" i="9"/>
  <c r="CA295" i="9" s="1"/>
  <c r="BV352" i="9"/>
  <c r="CA352" i="9" s="1"/>
  <c r="BY154" i="9"/>
  <c r="BZ154" i="9" s="1"/>
  <c r="BY301" i="9"/>
  <c r="BZ301" i="9" s="1"/>
  <c r="BY205" i="9"/>
  <c r="BZ205" i="9" s="1"/>
  <c r="BY195" i="9"/>
  <c r="BZ195" i="9" s="1"/>
  <c r="BY313" i="9"/>
  <c r="BZ313" i="9" s="1"/>
  <c r="BV372" i="9"/>
  <c r="CA372" i="9" s="1"/>
  <c r="BV121" i="9"/>
  <c r="CA121" i="9" s="1"/>
  <c r="BV193" i="9"/>
  <c r="CA193" i="9" s="1"/>
  <c r="BV320" i="9"/>
  <c r="CA320" i="9" s="1"/>
  <c r="BV117" i="9"/>
  <c r="CA117" i="9" s="1"/>
  <c r="BV272" i="9"/>
  <c r="CA272" i="9" s="1"/>
  <c r="BY296" i="9"/>
  <c r="BZ296" i="9" s="1"/>
  <c r="BY348" i="9"/>
  <c r="BZ348" i="9" s="1"/>
  <c r="BV282" i="9"/>
  <c r="CA282" i="9" s="1"/>
  <c r="BV234" i="9"/>
  <c r="CA234" i="9" s="1"/>
  <c r="BV225" i="9"/>
  <c r="CA225" i="9" s="1"/>
  <c r="BV308" i="9"/>
  <c r="CA308" i="9" s="1"/>
  <c r="BV168" i="9"/>
  <c r="CA168" i="9" s="1"/>
  <c r="BY355" i="9"/>
  <c r="BZ355" i="9" s="1"/>
  <c r="BY96" i="9"/>
  <c r="BZ96" i="9" s="1"/>
  <c r="BV195" i="9"/>
  <c r="CA195" i="9" s="1"/>
  <c r="BY372" i="9"/>
  <c r="BZ372" i="9" s="1"/>
  <c r="BY320" i="9"/>
  <c r="BZ320" i="9" s="1"/>
  <c r="BV188" i="9"/>
  <c r="CA188" i="9" s="1"/>
  <c r="BV296" i="9"/>
  <c r="CA296" i="9" s="1"/>
  <c r="BV348" i="9"/>
  <c r="CA348" i="9" s="1"/>
  <c r="BV353" i="9"/>
  <c r="CA353" i="9" s="1"/>
  <c r="BV343" i="9"/>
  <c r="CA343" i="9" s="1"/>
  <c r="BY8" i="9"/>
  <c r="BZ8" i="9" s="1"/>
  <c r="BX374" i="9"/>
  <c r="R36" i="4" s="1"/>
  <c r="BY45" i="9"/>
  <c r="BZ45" i="9" s="1"/>
  <c r="BY282" i="9"/>
  <c r="BZ282" i="9" s="1"/>
  <c r="BV170" i="9"/>
  <c r="CA170" i="9" s="1"/>
  <c r="BV338" i="9"/>
  <c r="CA338" i="9" s="1"/>
  <c r="BY280" i="9"/>
  <c r="BZ280" i="9" s="1"/>
  <c r="BY225" i="9"/>
  <c r="BZ225" i="9" s="1"/>
  <c r="BY235" i="9"/>
  <c r="BZ235" i="9" s="1"/>
  <c r="BY62" i="9"/>
  <c r="BZ62" i="9" s="1"/>
  <c r="BV190" i="9"/>
  <c r="CA190" i="9" s="1"/>
  <c r="BY176" i="9"/>
  <c r="BZ176" i="9" s="1"/>
  <c r="BV213" i="9"/>
  <c r="CA213" i="9" s="1"/>
  <c r="BY345" i="9"/>
  <c r="BZ345" i="9" s="1"/>
  <c r="BV181" i="9"/>
  <c r="CA181" i="9" s="1"/>
  <c r="BV75" i="9"/>
  <c r="CA75" i="9" s="1"/>
  <c r="BY165" i="9"/>
  <c r="BZ165" i="9" s="1"/>
  <c r="BY228" i="9"/>
  <c r="BZ228" i="9" s="1"/>
  <c r="BV30" i="9"/>
  <c r="CA30" i="9" s="1"/>
  <c r="BY129" i="9"/>
  <c r="BZ129" i="9" s="1"/>
  <c r="BY67" i="9"/>
  <c r="BZ67" i="9" s="1"/>
  <c r="BY274" i="9"/>
  <c r="BZ274" i="9" s="1"/>
  <c r="BY202" i="9"/>
  <c r="BZ202" i="9" s="1"/>
  <c r="BV246" i="9"/>
  <c r="CA246" i="9" s="1"/>
  <c r="BY290" i="9"/>
  <c r="BZ290" i="9" s="1"/>
  <c r="BY97" i="9"/>
  <c r="BZ97" i="9" s="1"/>
  <c r="BY300" i="9"/>
  <c r="BZ300" i="9" s="1"/>
  <c r="BY84" i="9"/>
  <c r="BZ84" i="9" s="1"/>
  <c r="BY131" i="9"/>
  <c r="BZ131" i="9" s="1"/>
  <c r="BY188" i="9"/>
  <c r="BZ188" i="9" s="1"/>
  <c r="BY353" i="9"/>
  <c r="BZ353" i="9" s="1"/>
  <c r="BY321" i="9"/>
  <c r="BZ321" i="9" s="1"/>
  <c r="BV8" i="9"/>
  <c r="BU373" i="9"/>
  <c r="BV45" i="9"/>
  <c r="CA45" i="9" s="1"/>
  <c r="BY163" i="9"/>
  <c r="BZ163" i="9" s="1"/>
  <c r="BV207" i="9"/>
  <c r="CA207" i="9" s="1"/>
  <c r="BY170" i="9"/>
  <c r="BZ170" i="9" s="1"/>
  <c r="BY338" i="9"/>
  <c r="BZ338" i="9" s="1"/>
  <c r="BY203" i="9"/>
  <c r="BZ203" i="9" s="1"/>
  <c r="BY254" i="9"/>
  <c r="BZ254" i="9" s="1"/>
  <c r="BV235" i="9"/>
  <c r="CA235" i="9" s="1"/>
  <c r="BV62" i="9"/>
  <c r="CA62" i="9" s="1"/>
  <c r="BY190" i="9"/>
  <c r="BZ190" i="9" s="1"/>
  <c r="BV63" i="9"/>
  <c r="CA63" i="9" s="1"/>
  <c r="BV345" i="9"/>
  <c r="CA345" i="9" s="1"/>
  <c r="BY181" i="9"/>
  <c r="BZ181" i="9" s="1"/>
  <c r="BY215" i="9"/>
  <c r="BZ215" i="9" s="1"/>
  <c r="BV228" i="9"/>
  <c r="CA228" i="9" s="1"/>
  <c r="BY30" i="9"/>
  <c r="BZ30" i="9" s="1"/>
  <c r="BV274" i="9"/>
  <c r="CA274" i="9" s="1"/>
  <c r="BV167" i="9"/>
  <c r="CA167" i="9" s="1"/>
  <c r="BV290" i="9"/>
  <c r="CA290" i="9" s="1"/>
  <c r="BV97" i="9"/>
  <c r="CA97" i="9" s="1"/>
  <c r="BV300" i="9"/>
  <c r="CA300" i="9" s="1"/>
  <c r="BY159" i="9"/>
  <c r="BZ159" i="9" s="1"/>
  <c r="BV14" i="9"/>
  <c r="CA14" i="9" s="1"/>
  <c r="BY23" i="9"/>
  <c r="BZ23" i="9" s="1"/>
  <c r="BY231" i="9"/>
  <c r="BZ231" i="9" s="1"/>
  <c r="BY40" i="9"/>
  <c r="BZ40" i="9" s="1"/>
  <c r="BV253" i="9"/>
  <c r="CA253" i="9" s="1"/>
  <c r="BV163" i="9"/>
  <c r="CA163" i="9" s="1"/>
  <c r="BY207" i="9"/>
  <c r="BZ207" i="9" s="1"/>
  <c r="BY304" i="9"/>
  <c r="BZ304" i="9" s="1"/>
  <c r="BV203" i="9"/>
  <c r="CA203" i="9" s="1"/>
  <c r="BV249" i="9"/>
  <c r="CA249" i="9" s="1"/>
  <c r="BV254" i="9"/>
  <c r="CA254" i="9" s="1"/>
  <c r="BV269" i="9"/>
  <c r="CA269" i="9" s="1"/>
  <c r="BV147" i="9"/>
  <c r="CA147" i="9" s="1"/>
  <c r="BV176" i="9"/>
  <c r="CA176" i="9" s="1"/>
  <c r="BV90" i="9"/>
  <c r="CA90" i="9" s="1"/>
  <c r="BY18" i="9"/>
  <c r="BZ18" i="9" s="1"/>
  <c r="BV215" i="9"/>
  <c r="CA215" i="9" s="1"/>
  <c r="BY17" i="9"/>
  <c r="BZ17" i="9" s="1"/>
  <c r="BY232" i="9"/>
  <c r="BZ232" i="9" s="1"/>
  <c r="BV342" i="9"/>
  <c r="CA342" i="9" s="1"/>
  <c r="BV109" i="9"/>
  <c r="CA109" i="9" s="1"/>
  <c r="BY364" i="9"/>
  <c r="BZ364" i="9" s="1"/>
  <c r="BY139" i="9"/>
  <c r="BZ139" i="9" s="1"/>
  <c r="BY167" i="9"/>
  <c r="BZ167" i="9" s="1"/>
  <c r="BY162" i="9"/>
  <c r="BZ162" i="9" s="1"/>
  <c r="BV118" i="9"/>
  <c r="CA118" i="9" s="1"/>
  <c r="BY102" i="9"/>
  <c r="BZ102" i="9" s="1"/>
  <c r="BV299" i="9"/>
  <c r="CA299" i="9" s="1"/>
  <c r="BV159" i="9"/>
  <c r="CA159" i="9" s="1"/>
  <c r="BY273" i="9"/>
  <c r="BZ273" i="9" s="1"/>
  <c r="BV23" i="9"/>
  <c r="CA23" i="9" s="1"/>
  <c r="BV333" i="9"/>
  <c r="CA333" i="9" s="1"/>
  <c r="BV40" i="9"/>
  <c r="CA40" i="9" s="1"/>
  <c r="BY253" i="9"/>
  <c r="BZ253" i="9" s="1"/>
  <c r="BY351" i="9"/>
  <c r="BZ351" i="9" s="1"/>
  <c r="BY42" i="9"/>
  <c r="BZ42" i="9" s="1"/>
  <c r="BY68" i="9"/>
  <c r="BZ68" i="9" s="1"/>
  <c r="BV304" i="9"/>
  <c r="CA304" i="9" s="1"/>
  <c r="BV27" i="9"/>
  <c r="CA27" i="9" s="1"/>
  <c r="BY249" i="9"/>
  <c r="BZ249" i="9" s="1"/>
  <c r="BY142" i="9"/>
  <c r="BZ142" i="9" s="1"/>
  <c r="BY269" i="9"/>
  <c r="BZ269" i="9" s="1"/>
  <c r="BY147" i="9"/>
  <c r="BZ147" i="9" s="1"/>
  <c r="BH373" i="9"/>
  <c r="BV18" i="9"/>
  <c r="CA18" i="9" s="1"/>
  <c r="BV268" i="9"/>
  <c r="CA268" i="9" s="1"/>
  <c r="BV364" i="9"/>
  <c r="CA364" i="9" s="1"/>
  <c r="BY248" i="9"/>
  <c r="BZ248" i="9" s="1"/>
  <c r="BV162" i="9"/>
  <c r="CA162" i="9" s="1"/>
  <c r="BY284" i="9"/>
  <c r="BZ284" i="9" s="1"/>
  <c r="BY299" i="9"/>
  <c r="BZ299" i="9" s="1"/>
  <c r="BY314" i="9"/>
  <c r="BZ314" i="9" s="1"/>
  <c r="BV166" i="9"/>
  <c r="CA166" i="9" s="1"/>
  <c r="BV273" i="9"/>
  <c r="CA273" i="9" s="1"/>
  <c r="BY333" i="9"/>
  <c r="BZ333" i="9" s="1"/>
  <c r="BV85" i="9"/>
  <c r="CA85" i="9" s="1"/>
  <c r="BV115" i="9"/>
  <c r="CA115" i="9" s="1"/>
  <c r="BV68" i="9"/>
  <c r="CA68" i="9" s="1"/>
  <c r="BY27" i="9"/>
  <c r="BZ27" i="9" s="1"/>
  <c r="BV224" i="9"/>
  <c r="CA224" i="9" s="1"/>
  <c r="BV142" i="9"/>
  <c r="CA142" i="9" s="1"/>
  <c r="BV265" i="9"/>
  <c r="CA265" i="9" s="1"/>
  <c r="BY94" i="9"/>
  <c r="BZ94" i="9" s="1"/>
  <c r="BV241" i="9"/>
  <c r="CA241" i="9" s="1"/>
  <c r="BY198" i="9"/>
  <c r="BZ198" i="9" s="1"/>
  <c r="BY10" i="9"/>
  <c r="BZ10" i="9" s="1"/>
  <c r="BY12" i="9"/>
  <c r="BZ12" i="9" s="1"/>
  <c r="BV284" i="9"/>
  <c r="CA284" i="9" s="1"/>
  <c r="BV314" i="9"/>
  <c r="CA314" i="9" s="1"/>
  <c r="BY66" i="9"/>
  <c r="BZ66" i="9" s="1"/>
  <c r="BY166" i="9"/>
  <c r="BZ166" i="9" s="1"/>
  <c r="BV19" i="9"/>
  <c r="CA19" i="9" s="1"/>
  <c r="BY174" i="9"/>
  <c r="BZ174" i="9" s="1"/>
  <c r="BY85" i="9"/>
  <c r="BZ85" i="9" s="1"/>
  <c r="BY158" i="9"/>
  <c r="BZ158" i="9" s="1"/>
  <c r="BV175" i="9"/>
  <c r="CA175" i="9" s="1"/>
  <c r="BV334" i="9"/>
  <c r="CA334" i="9" s="1"/>
  <c r="BY115" i="9"/>
  <c r="BZ115" i="9" s="1"/>
  <c r="BY256" i="9"/>
  <c r="BZ256" i="9" s="1"/>
  <c r="BV127" i="9"/>
  <c r="CA127" i="9" s="1"/>
  <c r="BY224" i="9"/>
  <c r="BZ224" i="9" s="1"/>
  <c r="BV34" i="9"/>
  <c r="CA34" i="9" s="1"/>
  <c r="BV198" i="9"/>
  <c r="CA198" i="9" s="1"/>
  <c r="BY161" i="9"/>
  <c r="BZ161" i="9" s="1"/>
  <c r="BV12" i="9"/>
  <c r="CA12" i="9" s="1"/>
  <c r="BY226" i="9"/>
  <c r="BZ226" i="9" s="1"/>
  <c r="BY196" i="9"/>
  <c r="BZ196" i="9" s="1"/>
  <c r="BY112" i="9"/>
  <c r="BZ112" i="9" s="1"/>
  <c r="BY133" i="9"/>
  <c r="BZ133" i="9" s="1"/>
  <c r="BY48" i="9"/>
  <c r="BZ48" i="9" s="1"/>
  <c r="BY19" i="9"/>
  <c r="BZ19" i="9" s="1"/>
  <c r="BV174" i="9"/>
  <c r="CA174" i="9" s="1"/>
  <c r="BV158" i="9"/>
  <c r="CA158" i="9" s="1"/>
  <c r="BV124" i="9"/>
  <c r="CA124" i="9" s="1"/>
  <c r="BY289" i="9"/>
  <c r="BZ289" i="9" s="1"/>
  <c r="BY21" i="9"/>
  <c r="BZ21" i="9" s="1"/>
  <c r="BY334" i="9"/>
  <c r="BZ334" i="9" s="1"/>
  <c r="BY294" i="9"/>
  <c r="BZ294" i="9" s="1"/>
  <c r="BV256" i="9"/>
  <c r="CA256" i="9" s="1"/>
  <c r="BY127" i="9"/>
  <c r="BZ127" i="9" s="1"/>
  <c r="BY283" i="9"/>
  <c r="BZ283" i="9" s="1"/>
  <c r="BY140" i="9"/>
  <c r="BZ140" i="9" s="1"/>
  <c r="BY82" i="9"/>
  <c r="BZ82" i="9" s="1"/>
  <c r="BV358" i="9"/>
  <c r="CA358" i="9" s="1"/>
  <c r="BV93" i="9"/>
  <c r="CA93" i="9" s="1"/>
  <c r="BY46" i="9"/>
  <c r="BZ46" i="9" s="1"/>
  <c r="BV197" i="9"/>
  <c r="CA197" i="9" s="1"/>
  <c r="BY34" i="9"/>
  <c r="BZ34" i="9" s="1"/>
  <c r="BH374" i="9"/>
  <c r="BK3" i="9" s="1"/>
  <c r="BY221" i="9"/>
  <c r="BZ221" i="9" s="1"/>
  <c r="BV339" i="9"/>
  <c r="CA339" i="9" s="1"/>
  <c r="BY13" i="9"/>
  <c r="BZ13" i="9" s="1"/>
  <c r="BV230" i="9"/>
  <c r="CA230" i="9" s="1"/>
  <c r="BY105" i="9"/>
  <c r="BZ105" i="9" s="1"/>
  <c r="BY271" i="9"/>
  <c r="BZ271" i="9" s="1"/>
  <c r="BY146" i="9"/>
  <c r="BZ146" i="9" s="1"/>
  <c r="BV317" i="9"/>
  <c r="CA317" i="9" s="1"/>
  <c r="BV116" i="9"/>
  <c r="CA116" i="9" s="1"/>
  <c r="BV161" i="9"/>
  <c r="CA161" i="9" s="1"/>
  <c r="BV169" i="9"/>
  <c r="CA169" i="9" s="1"/>
  <c r="BV226" i="9"/>
  <c r="CA226" i="9" s="1"/>
  <c r="BY323" i="9"/>
  <c r="BZ323" i="9" s="1"/>
  <c r="BV196" i="9"/>
  <c r="CA196" i="9" s="1"/>
  <c r="BV112" i="9"/>
  <c r="CA112" i="9" s="1"/>
  <c r="BV133" i="9"/>
  <c r="CA133" i="9" s="1"/>
  <c r="BV48" i="9"/>
  <c r="CA48" i="9" s="1"/>
  <c r="BY88" i="9"/>
  <c r="BZ88" i="9" s="1"/>
  <c r="BV126" i="9"/>
  <c r="CA126" i="9" s="1"/>
  <c r="BV289" i="9"/>
  <c r="CA289" i="9" s="1"/>
  <c r="BY57" i="9"/>
  <c r="BZ57" i="9" s="1"/>
  <c r="BV21" i="9"/>
  <c r="CA21" i="9" s="1"/>
  <c r="BV294" i="9"/>
  <c r="CA294" i="9" s="1"/>
  <c r="BY113" i="9"/>
  <c r="BZ113" i="9" s="1"/>
  <c r="BY278" i="9"/>
  <c r="BZ278" i="9" s="1"/>
  <c r="BY233" i="9"/>
  <c r="BZ233" i="9" s="1"/>
  <c r="BV283" i="9"/>
  <c r="CA283" i="9" s="1"/>
  <c r="BV140" i="9"/>
  <c r="CA140" i="9" s="1"/>
  <c r="BY371" i="9"/>
  <c r="BZ371" i="9" s="1"/>
  <c r="BY26" i="9"/>
  <c r="BZ26" i="9" s="1"/>
  <c r="BV82" i="9"/>
  <c r="CA82" i="9" s="1"/>
  <c r="BV267" i="9"/>
  <c r="CA267" i="9" s="1"/>
  <c r="BY61" i="9"/>
  <c r="BZ61" i="9" s="1"/>
  <c r="BY189" i="9"/>
  <c r="BZ189" i="9" s="1"/>
  <c r="BV46" i="9"/>
  <c r="CA46" i="9" s="1"/>
  <c r="BY277" i="9"/>
  <c r="BZ277" i="9" s="1"/>
  <c r="BV13" i="9"/>
  <c r="CA13" i="9" s="1"/>
  <c r="BY230" i="9"/>
  <c r="BZ230" i="9" s="1"/>
  <c r="BV105" i="9"/>
  <c r="CA105" i="9" s="1"/>
  <c r="BV271" i="9"/>
  <c r="CA271" i="9" s="1"/>
  <c r="BV146" i="9"/>
  <c r="CA146" i="9" s="1"/>
  <c r="BY317" i="9"/>
  <c r="BZ317" i="9" s="1"/>
  <c r="BY116" i="9"/>
  <c r="BZ116" i="9" s="1"/>
  <c r="BY98" i="9"/>
  <c r="BZ98" i="9" s="1"/>
  <c r="BV151" i="9"/>
  <c r="CA151" i="9" s="1"/>
  <c r="BY266" i="9"/>
  <c r="BZ266" i="9" s="1"/>
  <c r="BY322" i="9"/>
  <c r="BZ322" i="9" s="1"/>
  <c r="BV323" i="9"/>
  <c r="CA323" i="9" s="1"/>
  <c r="BY32" i="9"/>
  <c r="BZ32" i="9" s="1"/>
  <c r="BY315" i="9"/>
  <c r="BZ315" i="9" s="1"/>
  <c r="BY287" i="9"/>
  <c r="BZ287" i="9" s="1"/>
  <c r="BV88" i="9"/>
  <c r="CA88" i="9" s="1"/>
  <c r="BY126" i="9"/>
  <c r="BZ126" i="9" s="1"/>
  <c r="BY54" i="9"/>
  <c r="BZ54" i="9" s="1"/>
  <c r="BY150" i="9"/>
  <c r="BZ150" i="9" s="1"/>
  <c r="BV57" i="9"/>
  <c r="CA57" i="9" s="1"/>
  <c r="BY183" i="9"/>
  <c r="BZ183" i="9" s="1"/>
  <c r="BV237" i="9"/>
  <c r="CA237" i="9" s="1"/>
  <c r="BV113" i="9"/>
  <c r="CA113" i="9" s="1"/>
  <c r="BY330" i="9"/>
  <c r="BZ330" i="9" s="1"/>
  <c r="BY29" i="9"/>
  <c r="BZ29" i="9" s="1"/>
  <c r="BV371" i="9"/>
  <c r="CA371" i="9" s="1"/>
  <c r="BV307" i="9"/>
  <c r="CA307" i="9" s="1"/>
  <c r="BV26" i="9"/>
  <c r="CA26" i="9" s="1"/>
  <c r="BY50" i="9"/>
  <c r="BZ50" i="9" s="1"/>
  <c r="BY28" i="9"/>
  <c r="BZ28" i="9" s="1"/>
  <c r="BY93" i="9"/>
  <c r="BZ93" i="9" s="1"/>
  <c r="BV189" i="9"/>
  <c r="CA189" i="9" s="1"/>
  <c r="BY70" i="9"/>
  <c r="BZ70" i="9" s="1"/>
  <c r="BY339" i="9"/>
  <c r="BZ339" i="9" s="1"/>
  <c r="BV94" i="9"/>
  <c r="CA94" i="9" s="1"/>
  <c r="BY241" i="9"/>
  <c r="BZ241" i="9" s="1"/>
  <c r="BY197" i="9"/>
  <c r="BZ197" i="9" s="1"/>
  <c r="BM373" i="9"/>
  <c r="H30" i="4"/>
  <c r="BV52" i="9"/>
  <c r="CA52" i="9" s="1"/>
  <c r="BY132" i="9"/>
  <c r="BZ132" i="9" s="1"/>
  <c r="BY200" i="9"/>
  <c r="BZ200" i="9" s="1"/>
  <c r="BV119" i="9"/>
  <c r="CA119" i="9" s="1"/>
  <c r="BY298" i="9"/>
  <c r="BZ298" i="9" s="1"/>
  <c r="BY191" i="9"/>
  <c r="BZ191" i="9" s="1"/>
  <c r="BV277" i="9"/>
  <c r="CA277" i="9" s="1"/>
  <c r="BY210" i="9"/>
  <c r="BZ210" i="9" s="1"/>
  <c r="BV71" i="9"/>
  <c r="CA71" i="9" s="1"/>
  <c r="BV177" i="9"/>
  <c r="CA177" i="9" s="1"/>
  <c r="BY49" i="9"/>
  <c r="BZ49" i="9" s="1"/>
  <c r="BY186" i="9"/>
  <c r="BZ186" i="9" s="1"/>
  <c r="BV346" i="9"/>
  <c r="CA346" i="9" s="1"/>
  <c r="BV204" i="9"/>
  <c r="CA204" i="9" s="1"/>
  <c r="BV331" i="9"/>
  <c r="CA331" i="9" s="1"/>
  <c r="BV98" i="9"/>
  <c r="CA98" i="9" s="1"/>
  <c r="BY151" i="9"/>
  <c r="BZ151" i="9" s="1"/>
  <c r="BV266" i="9"/>
  <c r="CA266" i="9" s="1"/>
  <c r="BV322" i="9"/>
  <c r="CA322" i="9" s="1"/>
  <c r="BY312" i="9"/>
  <c r="BZ312" i="9" s="1"/>
  <c r="BV32" i="9"/>
  <c r="CA32" i="9" s="1"/>
  <c r="BV315" i="9"/>
  <c r="CA315" i="9" s="1"/>
  <c r="BV145" i="9"/>
  <c r="CA145" i="9" s="1"/>
  <c r="BV178" i="9"/>
  <c r="CA178" i="9" s="1"/>
  <c r="BV287" i="9"/>
  <c r="CA287" i="9" s="1"/>
  <c r="BY285" i="9"/>
  <c r="BZ285" i="9" s="1"/>
  <c r="BV209" i="9"/>
  <c r="CA209" i="9" s="1"/>
  <c r="BV54" i="9"/>
  <c r="CA54" i="9" s="1"/>
  <c r="BV150" i="9"/>
  <c r="CA150" i="9" s="1"/>
  <c r="BV183" i="9"/>
  <c r="CA183" i="9" s="1"/>
  <c r="BY143" i="9"/>
  <c r="BZ143" i="9" s="1"/>
  <c r="BY237" i="9"/>
  <c r="BZ237" i="9" s="1"/>
  <c r="BV330" i="9"/>
  <c r="CA330" i="9" s="1"/>
  <c r="BY137" i="9"/>
  <c r="BZ137" i="9" s="1"/>
  <c r="BV29" i="9"/>
  <c r="CA29" i="9" s="1"/>
  <c r="BY337" i="9"/>
  <c r="BZ337" i="9" s="1"/>
  <c r="BV211" i="9"/>
  <c r="CA211" i="9" s="1"/>
  <c r="BY307" i="9"/>
  <c r="BZ307" i="9" s="1"/>
  <c r="BV50" i="9"/>
  <c r="CA50" i="9" s="1"/>
  <c r="BK2" i="9" l="1"/>
  <c r="N30" i="4"/>
  <c r="CA8" i="9"/>
  <c r="BV374" i="9"/>
  <c r="BY3" i="9" s="1"/>
  <c r="BV373" i="9"/>
  <c r="Y45" i="4"/>
  <c r="AA45" i="4" s="1"/>
  <c r="F36" i="4"/>
  <c r="Z45" i="4"/>
  <c r="BY2" i="9" l="1"/>
  <c r="N36" i="4"/>
  <c r="H36" i="4"/>
  <c r="CA373" i="9"/>
</calcChain>
</file>

<file path=xl/sharedStrings.xml><?xml version="1.0" encoding="utf-8"?>
<sst xmlns="http://schemas.openxmlformats.org/spreadsheetml/2006/main" count="547" uniqueCount="452">
  <si>
    <t>ADAIR-CASEY</t>
  </si>
  <si>
    <t>AGWSR</t>
  </si>
  <si>
    <t>A-H-S-T</t>
  </si>
  <si>
    <t>ALBERT CITY-TRUESDALE</t>
  </si>
  <si>
    <t>ALBIA</t>
  </si>
  <si>
    <t>ALBURNETT</t>
  </si>
  <si>
    <t>ALDEN</t>
  </si>
  <si>
    <t>ALGONA</t>
  </si>
  <si>
    <t>ALLAMAKEE</t>
  </si>
  <si>
    <t>ALLISON-BRISTOW</t>
  </si>
  <si>
    <t>ALTA</t>
  </si>
  <si>
    <t>AMES</t>
  </si>
  <si>
    <t>ANAMOSA</t>
  </si>
  <si>
    <t>ANDREW</t>
  </si>
  <si>
    <t>ANITA</t>
  </si>
  <si>
    <t>ANKENY</t>
  </si>
  <si>
    <t>ANTHON-OTO</t>
  </si>
  <si>
    <t>ARMSTRONG-RINGSTED</t>
  </si>
  <si>
    <t>AR-WE-VA</t>
  </si>
  <si>
    <t>ATLANTIC</t>
  </si>
  <si>
    <t>AUDUBON</t>
  </si>
  <si>
    <t>AURELIA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</si>
  <si>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</si>
  <si>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</si>
  <si>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</si>
  <si>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</si>
  <si>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</si>
  <si>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</si>
  <si>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</si>
  <si>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</si>
  <si>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</si>
  <si>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</si>
  <si>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</si>
  <si>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</si>
  <si>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</si>
  <si>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</si>
  <si>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</si>
  <si>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</si>
  <si>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</si>
  <si>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 AND M</t>
  </si>
  <si>
    <t>CAL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</si>
  <si>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</si>
  <si>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</si>
  <si>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</si>
  <si>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</si>
  <si>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</si>
  <si>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</si>
  <si>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</si>
  <si>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</si>
  <si>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</si>
  <si>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CLINTON</t>
  </si>
  <si>
    <t>CENTRAL DECATUR</t>
  </si>
  <si>
    <t>CENTRAL LEE</t>
  </si>
  <si>
    <t>CENTRAL LYON</t>
  </si>
  <si>
    <t>CHARITON</t>
  </si>
  <si>
    <t>CHARLES CITY</t>
  </si>
  <si>
    <t>CHARTER OAK-UTE</t>
  </si>
  <si>
    <t>CHEROKEE</t>
  </si>
  <si>
    <t>CLARION-GOLDFIELD</t>
  </si>
  <si>
    <t>CLARKE</t>
  </si>
  <si>
    <t>CLARKSVILLE</t>
  </si>
  <si>
    <t>CLAY CENTRAL-EVERLY</t>
  </si>
  <si>
    <t>CLEAR LAKE</t>
  </si>
  <si>
    <t>CLEARFIELD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</si>
  <si>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</si>
  <si>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</si>
  <si>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</si>
  <si>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</si>
  <si>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</si>
  <si>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</si>
  <si>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</si>
  <si>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</si>
  <si>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</si>
  <si>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</si>
  <si>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</si>
  <si>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</si>
  <si>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</si>
  <si>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</si>
  <si>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</si>
  <si>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</si>
  <si>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DEEP RIVER-MILLERSBURG</t>
  </si>
  <si>
    <t>DELWOOD</t>
  </si>
  <si>
    <t>DENISON</t>
  </si>
  <si>
    <t>DENVER</t>
  </si>
  <si>
    <t>DIAGONAL</t>
  </si>
  <si>
    <t>DOWS</t>
  </si>
  <si>
    <t>DUBUQUE</t>
  </si>
  <si>
    <t>DUNKERTON</t>
  </si>
  <si>
    <t>DURANT</t>
  </si>
  <si>
    <t>EAGLE GROVE</t>
  </si>
  <si>
    <t>EARLHAM</t>
  </si>
  <si>
    <t>EAST BUCHANAN</t>
  </si>
  <si>
    <t>EAST CENTRAL</t>
  </si>
  <si>
    <t>EAST GREENE</t>
  </si>
  <si>
    <t>EAST MARSHALL</t>
  </si>
  <si>
    <t>EAST UNION</t>
  </si>
  <si>
    <t>EASTERN ALLAMAKEE</t>
  </si>
  <si>
    <t>EDDYVILLE-BLAKESBURG</t>
  </si>
  <si>
    <t>EDGEWOOD-COLESBURG</t>
  </si>
  <si>
    <t>ELDORA-NEW PROVIDENCE</t>
  </si>
  <si>
    <t>ELK HORN-KIMBALLTON</t>
  </si>
  <si>
    <t>EMMETSBURG</t>
  </si>
  <si>
    <t>ENGLISH VALLEYS</t>
  </si>
  <si>
    <t>ESSEX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</si>
  <si>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</si>
  <si>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</si>
  <si>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</si>
  <si>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</si>
  <si>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</si>
  <si>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</si>
  <si>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</si>
  <si>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</t>
  </si>
  <si>
    <t>FREMONT-MILLS</t>
  </si>
  <si>
    <t>GALVA-HOLSTEIN</t>
  </si>
  <si>
    <t>GARNER-HAYFIELD</t>
  </si>
  <si>
    <t>GILBERT</t>
  </si>
  <si>
    <t>GILMORE CITY-BRADGATE</t>
  </si>
  <si>
    <t>GLADBROOK-REINBECK</t>
  </si>
  <si>
    <t>GLENWOOD</t>
  </si>
  <si>
    <t>GLIDDEN-RALSTON</t>
  </si>
  <si>
    <t>GMG</t>
  </si>
  <si>
    <t>GRAETTINGER</t>
  </si>
  <si>
    <t>GREENE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</si>
  <si>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</si>
  <si>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</si>
  <si>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</si>
  <si>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</si>
  <si>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</si>
  <si>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</si>
  <si>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</si>
  <si>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</si>
  <si>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</si>
  <si>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</si>
  <si>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</si>
  <si>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</si>
  <si>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</si>
  <si>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</si>
  <si>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</si>
  <si>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</si>
  <si>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IKM</t>
  </si>
  <si>
    <t>INDEPENDENCE</t>
  </si>
  <si>
    <t>INDIANOLA</t>
  </si>
  <si>
    <t>INTERSTATE 35</t>
  </si>
  <si>
    <t>IOWA CITY</t>
  </si>
  <si>
    <t>IOWA FALLS</t>
  </si>
  <si>
    <t>IOWA VALLEY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</si>
  <si>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</si>
  <si>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</si>
  <si>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</si>
  <si>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</si>
  <si>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</si>
  <si>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</si>
  <si>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</si>
  <si>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</si>
  <si>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</si>
  <si>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</si>
  <si>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</si>
  <si>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</si>
  <si>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</si>
  <si>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LINEVILLE-CLIO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</si>
  <si>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</si>
  <si>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</si>
  <si>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</si>
  <si>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</si>
  <si>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</si>
  <si>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</si>
  <si>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</si>
  <si>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MALVERN</t>
  </si>
  <si>
    <t>MANNING</t>
  </si>
  <si>
    <t>MAPLE VALLEY</t>
  </si>
  <si>
    <t>MAQUOKETA</t>
  </si>
  <si>
    <t>MAQUOKETA VALLEY</t>
  </si>
  <si>
    <t>MARSHALLTOWN</t>
  </si>
  <si>
    <t>MARTENSDALE-ST MARYS</t>
  </si>
  <si>
    <t>MASON CITY</t>
  </si>
  <si>
    <t>MEDIAPOLIS</t>
  </si>
  <si>
    <t>MELCHER-DALLAS</t>
  </si>
  <si>
    <t>MESERVEY-THORNTON</t>
  </si>
  <si>
    <t>MIDLAND</t>
  </si>
  <si>
    <t>MID-PRAIRIE</t>
  </si>
  <si>
    <t>MISSOURI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</si>
  <si>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</si>
  <si>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</si>
  <si>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</si>
  <si>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</si>
  <si>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</si>
  <si>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</si>
  <si>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</si>
  <si>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</si>
  <si>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</si>
  <si>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</si>
  <si>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</si>
  <si>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</si>
  <si>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</si>
  <si>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</si>
  <si>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</si>
  <si>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 MARKET</t>
  </si>
  <si>
    <t>NEWELL-FONDA</t>
  </si>
  <si>
    <t>NEWTON</t>
  </si>
  <si>
    <t>NISHNA VALLEY</t>
  </si>
  <si>
    <t>NORA SPRINGS-ROCK FALLS</t>
  </si>
  <si>
    <t>NORTH CEDAR</t>
  </si>
  <si>
    <t>NORTH CENTRAL</t>
  </si>
  <si>
    <t>NORTH FAYETTE</t>
  </si>
  <si>
    <t>NORTH IOWA</t>
  </si>
  <si>
    <t>NORTH KOSSUTH</t>
  </si>
  <si>
    <t>NORTH LINN</t>
  </si>
  <si>
    <t>NORTH MAHASKA</t>
  </si>
  <si>
    <t>NORTH POLK</t>
  </si>
  <si>
    <t>NORTH SCOTT</t>
  </si>
  <si>
    <t>NORTH WINNESHIEK</t>
  </si>
  <si>
    <t>NORTHEAST</t>
  </si>
  <si>
    <t>NORTHEAST HAMILTON</t>
  </si>
  <si>
    <t>NORTHWOOD-KENSETT</t>
  </si>
  <si>
    <t>NORWALK</t>
  </si>
  <si>
    <t>ODEBOLT-ARTHUR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</si>
  <si>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</si>
  <si>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</si>
  <si>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</si>
  <si>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</si>
  <si>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</si>
  <si>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</si>
  <si>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</si>
  <si>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</si>
  <si>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</si>
  <si>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</si>
  <si>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</si>
  <si>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</si>
  <si>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</si>
  <si>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</si>
  <si>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</si>
  <si>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</si>
  <si>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POMEROY-PALMER</t>
  </si>
  <si>
    <t>POSTVILLE</t>
  </si>
  <si>
    <t>PRESCOTT</t>
  </si>
  <si>
    <t>PRESTON</t>
  </si>
  <si>
    <t>RED OAK</t>
  </si>
  <si>
    <t>REMSEN-UNION</t>
  </si>
  <si>
    <t>RICEVILLE</t>
  </si>
  <si>
    <t>RIVER VALLEY</t>
  </si>
  <si>
    <t>RIVERSIDE</t>
  </si>
  <si>
    <t>ROCK VALLEY</t>
  </si>
  <si>
    <t>ROCKWELL CITY-LYTTON</t>
  </si>
  <si>
    <t>ROCKWELL-SWALEDALE</t>
  </si>
  <si>
    <t>ROLAND-STORY</t>
  </si>
  <si>
    <t>RUSSELL</t>
  </si>
  <si>
    <t>RUTHVEN-AYRSHIRE</t>
  </si>
  <si>
    <t>SAC</t>
  </si>
  <si>
    <t>SAYDEL</t>
  </si>
  <si>
    <t>SCHALLER-CRESTLAND</t>
  </si>
  <si>
    <t>SCHLESWIG</t>
  </si>
  <si>
    <t>SENTRAL</t>
  </si>
  <si>
    <t>SERGEANT BLUFF-LUTON</t>
  </si>
  <si>
    <t>SEYMOUR</t>
  </si>
  <si>
    <t>SHEFFIELD-CHAPIN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</si>
  <si>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</si>
  <si>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</si>
  <si>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</si>
  <si>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</si>
  <si>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</si>
  <si>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</si>
  <si>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</si>
  <si>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</si>
  <si>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</si>
  <si>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CLAY</t>
  </si>
  <si>
    <t>SOUTH HAMILTON</t>
  </si>
  <si>
    <t>SOUTH PAGE</t>
  </si>
  <si>
    <t>SOUTH WINNESHIEK</t>
  </si>
  <si>
    <t>SOUTHEAST POLK</t>
  </si>
  <si>
    <t>SOUTHEAST WARREN</t>
  </si>
  <si>
    <t>SOUTHERN CAL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</si>
  <si>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</si>
  <si>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</si>
  <si>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</si>
  <si>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</si>
  <si>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</si>
  <si>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</si>
  <si>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</si>
  <si>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</si>
  <si>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</t>
  </si>
  <si>
    <t>TERRIL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</si>
  <si>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</si>
  <si>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</si>
  <si>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</si>
  <si>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</si>
  <si>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</si>
  <si>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</si>
  <si>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</si>
  <si>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</si>
  <si>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</si>
  <si>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</si>
  <si>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</si>
  <si>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</si>
  <si>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</si>
  <si>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</si>
  <si>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</si>
  <si>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</si>
  <si>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</si>
  <si>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</si>
  <si>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WALL LAKE VIEW AUBURN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</si>
  <si>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</si>
  <si>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</si>
  <si>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</si>
  <si>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</si>
  <si>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</si>
  <si>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</si>
  <si>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</si>
  <si>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</si>
  <si>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</si>
  <si>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</si>
  <si>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</si>
  <si>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</si>
  <si>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CENTRAL VALLEY</t>
  </si>
  <si>
    <t>WEST DES MOINES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</si>
  <si>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</si>
  <si>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</si>
  <si>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</si>
  <si>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</si>
  <si>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</si>
  <si>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</si>
  <si>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</si>
  <si>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</si>
  <si>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</si>
  <si>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</si>
  <si>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</si>
  <si>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</si>
  <si>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</si>
  <si>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</si>
  <si>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</si>
  <si>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</si>
  <si>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</si>
  <si>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101% Budget Adj.</t>
  </si>
  <si>
    <t>Districts that get 101%</t>
  </si>
  <si>
    <t>Total Budget Guarantee</t>
  </si>
  <si>
    <t>Number of Districts Receiving</t>
  </si>
  <si>
    <t>Increase in Cost per Pupil</t>
  </si>
  <si>
    <t>State Cost per Pupil</t>
  </si>
  <si>
    <t>FY07 Budget Enr.</t>
  </si>
  <si>
    <t>FY07 District Cost Per Pupil</t>
  </si>
  <si>
    <t>FY07 Reg. Prog. Dist. Cost</t>
  </si>
  <si>
    <t>70% Budget Adjustment</t>
  </si>
  <si>
    <t>FY 2007 Allowable Growth Rate</t>
  </si>
  <si>
    <t>FY07 Total Budget Adj.</t>
  </si>
  <si>
    <t>FY 2007</t>
  </si>
  <si>
    <t>FY 2008</t>
  </si>
  <si>
    <t>FY 2008 Allowable Growth Rate</t>
  </si>
  <si>
    <t>FY08 Total Budget Adj.</t>
  </si>
  <si>
    <t>FY08 Budget Enr.</t>
  </si>
  <si>
    <t>FY08 District Cost Per Pupil</t>
  </si>
  <si>
    <t>FY08 Reg. Prog. Dist. Cost</t>
  </si>
  <si>
    <t>60% Budget Adjustment</t>
  </si>
  <si>
    <t>101% Adj.</t>
  </si>
  <si>
    <t>N.A.</t>
  </si>
  <si>
    <t>Type of Budget Adj.</t>
  </si>
  <si>
    <t>70% Adj.</t>
  </si>
  <si>
    <t>60% Adj.</t>
  </si>
  <si>
    <t>Districts that get Scale Down</t>
  </si>
  <si>
    <t>Plan Districts Get</t>
  </si>
  <si>
    <t>Pick a School District</t>
  </si>
  <si>
    <t>Budget Adjustment Amount</t>
  </si>
  <si>
    <t>State-wide Totals</t>
  </si>
  <si>
    <t>Reg. Prog. Dist. Cost</t>
  </si>
  <si>
    <t>Budget Adj.</t>
  </si>
  <si>
    <t>Type of Adj.</t>
  </si>
  <si>
    <t>Budget Adj. Percent of RPDC</t>
  </si>
  <si>
    <t>Budget Guarantee Estimator*</t>
  </si>
  <si>
    <t>AKRON-WESTFIELD</t>
  </si>
  <si>
    <t>CALAMUS/WHEATLAND</t>
  </si>
  <si>
    <t>CENTRAL CLAYTON</t>
  </si>
  <si>
    <t>CLARINDA</t>
  </si>
  <si>
    <t>DES MOINES</t>
  </si>
  <si>
    <t>DIKE-NEW HARTFORD (DIKE)</t>
  </si>
  <si>
    <t>JANESVILLE</t>
  </si>
  <si>
    <t>LU VERNE</t>
  </si>
  <si>
    <t>MANSON-NORTHWEST WEBSTER</t>
  </si>
  <si>
    <t>MARCUS-MERIDEN CLEGHORN</t>
  </si>
  <si>
    <t>MARION</t>
  </si>
  <si>
    <t>MOC-FLOYD VALLEY (MOC)</t>
  </si>
  <si>
    <t>MFL MAR MAC</t>
  </si>
  <si>
    <t>NORTH TAMA</t>
  </si>
  <si>
    <t>OLIN</t>
  </si>
  <si>
    <t>SOUTH O'BRIEN</t>
  </si>
  <si>
    <t>PRAIRIE VALLEY (PRAIRIE)</t>
  </si>
  <si>
    <t>RUDD-ROCKFORD-MARBLE ROCK</t>
  </si>
  <si>
    <t>SOUTH TAMA</t>
  </si>
  <si>
    <t>TITONKA</t>
  </si>
  <si>
    <t>WEST BURLINGTON</t>
  </si>
  <si>
    <t>WEST DELAWARE CO</t>
  </si>
  <si>
    <t>WESTERN DUBUQUE CO</t>
  </si>
  <si>
    <t>GEORGE-LITTLE ROCK</t>
  </si>
  <si>
    <t>State Budget Enrollment</t>
  </si>
  <si>
    <t>Total Budget Adjustment Amount</t>
  </si>
  <si>
    <t>Number of Districts Receiving "Scale-Down" Budget Adjustment</t>
  </si>
  <si>
    <t>Number of Districts Receiving "101%" Budget Adjustment</t>
  </si>
  <si>
    <t>Total Regular Program District Cost (includes budget adjustment)</t>
  </si>
  <si>
    <t>AEA</t>
  </si>
  <si>
    <t>ADEL-DESOTO-MINBURN (ADEL</t>
  </si>
  <si>
    <t>CLEAR CREEK-AMANA (CLEAR</t>
  </si>
  <si>
    <t>ESTHERVILLE-LINCOLN CENTR</t>
  </si>
  <si>
    <t>NODAWAY VALLEY (GREENFIEL</t>
  </si>
  <si>
    <t>JEFFERSON-SCRANTON (JEFFE</t>
  </si>
  <si>
    <t>FY09 Budget Enr.</t>
  </si>
  <si>
    <t>FY09 District Cost Per Pupil</t>
  </si>
  <si>
    <t>FY09 Reg. Prog. Dist. Cost</t>
  </si>
  <si>
    <t>FY 2009 Allowable Growth Rate</t>
  </si>
  <si>
    <t>FY 2009</t>
  </si>
  <si>
    <t>50% Budget Adjustment</t>
  </si>
  <si>
    <t>FY09 Total Budget Adj.</t>
  </si>
  <si>
    <t>50% Adj.</t>
  </si>
  <si>
    <t>FY 2010 Allowable Growth Rate</t>
  </si>
  <si>
    <t>FY10 Total Budget Adj.</t>
  </si>
  <si>
    <t>FY 2010</t>
  </si>
  <si>
    <t>FY10 Budget Enr.</t>
  </si>
  <si>
    <t>FY10 District Cost Per Pupil</t>
  </si>
  <si>
    <t>FY10 Reg. Prog. Dist. Cost</t>
  </si>
  <si>
    <t>40% Budget Adjustment</t>
  </si>
  <si>
    <t>40% Adj.</t>
  </si>
  <si>
    <t>Dist</t>
  </si>
  <si>
    <t>DistName</t>
  </si>
  <si>
    <t>FY04TRPDC</t>
  </si>
  <si>
    <t>L403</t>
  </si>
  <si>
    <t>L417</t>
  </si>
  <si>
    <t>l101fy07e</t>
  </si>
  <si>
    <t>l101fy08e</t>
  </si>
  <si>
    <t>l101fy09e</t>
  </si>
  <si>
    <t>l101fy10e</t>
  </si>
  <si>
    <t>l101fy11e</t>
  </si>
  <si>
    <t>APLINGTON-PARKERSBURG (AP</t>
  </si>
  <si>
    <t>CLAYTON RIDGE</t>
  </si>
  <si>
    <t>HLV</t>
  </si>
  <si>
    <t>SOUTHEAST WEBSTER-GRAND</t>
  </si>
  <si>
    <t>VAN BUREN (VAN BUREN)</t>
  </si>
  <si>
    <t>FY06BudgtEnr</t>
  </si>
  <si>
    <t>FY06 DCPP</t>
  </si>
  <si>
    <t>70% Received</t>
  </si>
  <si>
    <t>101% Received</t>
  </si>
  <si>
    <t>Estimates for FY 2007-FY 2011</t>
  </si>
  <si>
    <r>
      <t xml:space="preserve">Assumed Allowable Growth Rate </t>
    </r>
    <r>
      <rPr>
        <sz val="8"/>
        <rFont val="Arial"/>
        <family val="2"/>
      </rPr>
      <t>- allows user to change allowable growth rate for FY 2007-FY2011</t>
    </r>
  </si>
  <si>
    <t>FY 2011</t>
  </si>
  <si>
    <t>*Estimates are based on Department of Education Enrollment projections and are subject to change.  These estimates were updated August 29, 2005.</t>
  </si>
  <si>
    <t>Total Reg. Program Cost</t>
  </si>
  <si>
    <t>60% Received</t>
  </si>
  <si>
    <t>50% Received</t>
  </si>
  <si>
    <t>40% Received</t>
  </si>
  <si>
    <t>30% Budget Adjustment</t>
  </si>
  <si>
    <t>30% Received</t>
  </si>
  <si>
    <t>FY11 Budget Enr.</t>
  </si>
  <si>
    <t>FY11 District Cost Per Pupil</t>
  </si>
  <si>
    <t>FY11 Reg. Prog. Dist. Cost</t>
  </si>
  <si>
    <t>FY 2011 Allowable Growth Rate</t>
  </si>
  <si>
    <t>FY11 Total Budget Adj.</t>
  </si>
  <si>
    <t>30% Adj.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</si>
</sst>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9" formatCode="&quot;$&quot;* #,##0;&quot;$&quot;* \-#,##0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b/>
      <sz val="11"/>
      <color indexed="50"/>
      <name val="Arial"/>
      <family val="2"/>
    </font>
    <font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quotePrefix="1" applyNumberFormat="1"/>
    <xf numFmtId="1" fontId="0" fillId="0" borderId="0" xfId="0" applyNumberFormat="1"/>
    <xf numFmtId="10" fontId="0" fillId="2" borderId="0" xfId="0" applyNumberFormat="1" applyFill="1"/>
    <xf numFmtId="0" fontId="2" fillId="2" borderId="0" xfId="0" applyFont="1" applyFill="1"/>
    <xf numFmtId="0" fontId="0" fillId="2" borderId="0" xfId="0" applyFill="1"/>
    <xf numFmtId="1" fontId="2" fillId="2" borderId="0" xfId="0" applyNumberFormat="1" applyFont="1" applyFill="1"/>
    <xf numFmtId="0" fontId="0" fillId="3" borderId="0" xfId="0" applyFill="1" applyAlignment="1">
      <alignment horizontal="center" wrapText="1"/>
    </xf>
    <xf numFmtId="0" fontId="0" fillId="0" borderId="0" xfId="0" applyFill="1"/>
    <xf numFmtId="0" fontId="4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2" xfId="0" applyFont="1" applyFill="1" applyBorder="1"/>
    <xf numFmtId="0" fontId="7" fillId="0" borderId="0" xfId="0" applyFont="1" applyFill="1"/>
    <xf numFmtId="0" fontId="7" fillId="0" borderId="3" xfId="0" applyFont="1" applyBorder="1"/>
    <xf numFmtId="0" fontId="7" fillId="0" borderId="0" xfId="0" applyFont="1" applyBorder="1"/>
    <xf numFmtId="0" fontId="6" fillId="0" borderId="0" xfId="0" applyFont="1" applyBorder="1" applyAlignment="1">
      <alignment horizontal="center" wrapText="1"/>
    </xf>
    <xf numFmtId="164" fontId="6" fillId="0" borderId="3" xfId="0" applyNumberFormat="1" applyFont="1" applyBorder="1"/>
    <xf numFmtId="164" fontId="6" fillId="0" borderId="0" xfId="0" applyNumberFormat="1" applyFont="1" applyBorder="1"/>
    <xf numFmtId="169" fontId="6" fillId="0" borderId="0" xfId="0" applyNumberFormat="1" applyFont="1" applyBorder="1"/>
    <xf numFmtId="0" fontId="7" fillId="2" borderId="0" xfId="0" applyFont="1" applyFill="1" applyBorder="1"/>
    <xf numFmtId="0" fontId="6" fillId="4" borderId="4" xfId="0" applyFont="1" applyFill="1" applyBorder="1" applyAlignment="1">
      <alignment horizontal="center"/>
    </xf>
    <xf numFmtId="10" fontId="6" fillId="4" borderId="2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10" fontId="6" fillId="5" borderId="6" xfId="0" applyNumberFormat="1" applyFont="1" applyFill="1" applyBorder="1" applyAlignment="1">
      <alignment horizontal="center"/>
    </xf>
    <xf numFmtId="0" fontId="0" fillId="0" borderId="0" xfId="0" applyNumberFormat="1"/>
    <xf numFmtId="0" fontId="6" fillId="0" borderId="3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7" fillId="2" borderId="0" xfId="0" applyFont="1" applyFill="1" applyBorder="1" applyAlignment="1"/>
    <xf numFmtId="0" fontId="7" fillId="2" borderId="0" xfId="0" applyFont="1" applyFill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0" fillId="0" borderId="7" xfId="0" applyBorder="1"/>
    <xf numFmtId="0" fontId="7" fillId="0" borderId="8" xfId="0" applyFont="1" applyFill="1" applyBorder="1"/>
    <xf numFmtId="0" fontId="0" fillId="0" borderId="2" xfId="0" applyFill="1" applyBorder="1"/>
    <xf numFmtId="0" fontId="0" fillId="0" borderId="6" xfId="0" applyFill="1" applyBorder="1"/>
    <xf numFmtId="0" fontId="7" fillId="2" borderId="2" xfId="0" applyFont="1" applyFill="1" applyBorder="1"/>
    <xf numFmtId="1" fontId="6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9" fillId="6" borderId="9" xfId="0" applyNumberFormat="1" applyFont="1" applyFill="1" applyBorder="1"/>
    <xf numFmtId="0" fontId="10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/>
    <xf numFmtId="0" fontId="10" fillId="6" borderId="10" xfId="0" applyFont="1" applyFill="1" applyBorder="1" applyAlignment="1">
      <alignment horizontal="center"/>
    </xf>
    <xf numFmtId="0" fontId="2" fillId="0" borderId="0" xfId="0" applyFont="1"/>
    <xf numFmtId="164" fontId="9" fillId="7" borderId="9" xfId="0" applyNumberFormat="1" applyFont="1" applyFill="1" applyBorder="1"/>
    <xf numFmtId="0" fontId="10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164" fontId="9" fillId="7" borderId="1" xfId="0" applyNumberFormat="1" applyFont="1" applyFill="1" applyBorder="1"/>
    <xf numFmtId="0" fontId="10" fillId="7" borderId="10" xfId="0" applyFont="1" applyFill="1" applyBorder="1" applyAlignment="1">
      <alignment horizontal="center"/>
    </xf>
    <xf numFmtId="164" fontId="9" fillId="5" borderId="9" xfId="0" applyNumberFormat="1" applyFont="1" applyFill="1" applyBorder="1"/>
    <xf numFmtId="0" fontId="10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164" fontId="9" fillId="5" borderId="1" xfId="0" applyNumberFormat="1" applyFont="1" applyFill="1" applyBorder="1"/>
    <xf numFmtId="0" fontId="10" fillId="5" borderId="10" xfId="0" applyFont="1" applyFill="1" applyBorder="1" applyAlignment="1">
      <alignment horizontal="center"/>
    </xf>
    <xf numFmtId="169" fontId="0" fillId="0" borderId="0" xfId="0" applyNumberFormat="1"/>
    <xf numFmtId="0" fontId="7" fillId="0" borderId="0" xfId="0" applyFont="1" applyFill="1" applyBorder="1"/>
    <xf numFmtId="0" fontId="0" fillId="0" borderId="0" xfId="0" applyFill="1" applyBorder="1"/>
    <xf numFmtId="164" fontId="9" fillId="8" borderId="9" xfId="0" applyNumberFormat="1" applyFont="1" applyFill="1" applyBorder="1"/>
    <xf numFmtId="0" fontId="10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164" fontId="9" fillId="8" borderId="1" xfId="0" applyNumberFormat="1" applyFont="1" applyFill="1" applyBorder="1"/>
    <xf numFmtId="0" fontId="10" fillId="8" borderId="10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10" fontId="6" fillId="8" borderId="6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6" fillId="2" borderId="5" xfId="0" applyFont="1" applyFill="1" applyBorder="1" applyAlignment="1">
      <alignment horizontal="center"/>
    </xf>
    <xf numFmtId="10" fontId="6" fillId="2" borderId="6" xfId="0" applyNumberFormat="1" applyFont="1" applyFill="1" applyBorder="1" applyAlignment="1">
      <alignment horizontal="center"/>
    </xf>
    <xf numFmtId="164" fontId="9" fillId="2" borderId="9" xfId="0" applyNumberFormat="1" applyFont="1" applyFill="1" applyBorder="1"/>
    <xf numFmtId="0" fontId="10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/>
    <xf numFmtId="0" fontId="10" fillId="2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10" fontId="6" fillId="6" borderId="8" xfId="0" applyNumberFormat="1" applyFont="1" applyFill="1" applyBorder="1" applyAlignment="1">
      <alignment horizontal="center"/>
    </xf>
    <xf numFmtId="0" fontId="5" fillId="0" borderId="0" xfId="0" applyFont="1"/>
    <xf numFmtId="43" fontId="0" fillId="0" borderId="0" xfId="0" applyNumberFormat="1"/>
    <xf numFmtId="0" fontId="0" fillId="2" borderId="0" xfId="0" quotePrefix="1" applyNumberFormat="1" applyFill="1"/>
    <xf numFmtId="0" fontId="0" fillId="0" borderId="0" xfId="0" quotePrefix="1" applyNumberFormat="1" applyAlignment="1">
      <alignment horizontal="right"/>
    </xf>
    <xf numFmtId="0" fontId="0" fillId="3" borderId="0" xfId="0" quotePrefix="1" applyNumberFormat="1" applyFill="1"/>
    <xf numFmtId="0" fontId="0" fillId="3" borderId="0" xfId="0" applyFill="1"/>
    <xf numFmtId="0" fontId="0" fillId="3" borderId="0" xfId="0" applyNumberFormat="1" applyFill="1"/>
    <xf numFmtId="0" fontId="11" fillId="0" borderId="0" xfId="0" applyFont="1"/>
    <xf numFmtId="0" fontId="11" fillId="0" borderId="0" xfId="0" applyFont="1" applyAlignment="1">
      <alignment horizontal="center" wrapText="1"/>
    </xf>
    <xf numFmtId="169" fontId="11" fillId="0" borderId="0" xfId="0" applyNumberFormat="1" applyFont="1" applyBorder="1"/>
    <xf numFmtId="164" fontId="11" fillId="0" borderId="0" xfId="0" applyNumberFormat="1" applyFont="1"/>
    <xf numFmtId="165" fontId="11" fillId="0" borderId="0" xfId="1" applyNumberFormat="1" applyFont="1"/>
    <xf numFmtId="0" fontId="0" fillId="0" borderId="0" xfId="0" applyProtection="1">
      <protection locked="0"/>
    </xf>
    <xf numFmtId="0" fontId="6" fillId="0" borderId="12" xfId="0" applyFont="1" applyBorder="1" applyAlignment="1">
      <alignment horizontal="center"/>
    </xf>
    <xf numFmtId="0" fontId="7" fillId="0" borderId="12" xfId="0" applyFont="1" applyBorder="1" applyAlignment="1"/>
    <xf numFmtId="0" fontId="3" fillId="2" borderId="1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8920439083556"/>
          <c:y val="9.3286712246173673E-2"/>
          <c:w val="0.7361070844972526"/>
          <c:h val="0.656738454213062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'S.D. Est.'!$X$40</c:f>
              <c:strCache>
                <c:ptCount val="1"/>
                <c:pt idx="0">
                  <c:v>Reg. Prog. Dist. Cost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'S.D. Est.'!$W$41:$W$45</c:f>
              <c:strCache>
                <c:ptCount val="5"/>
                <c:pt idx="0">
                  <c:v>FY 2007</c:v>
                </c:pt>
                <c:pt idx="1">
                  <c:v>FY 2008</c:v>
                </c:pt>
                <c:pt idx="2">
                  <c:v>FY 2009</c:v>
                </c:pt>
                <c:pt idx="3">
                  <c:v>FY 2010</c:v>
                </c:pt>
                <c:pt idx="4">
                  <c:v>FY 2011</c:v>
                </c:pt>
              </c:strCache>
            </c:strRef>
          </c:cat>
          <c:val>
            <c:numRef>
              <c:f>'S.D. Est.'!$X$41:$X$45</c:f>
              <c:numCache>
                <c:formatCode>"$"* #,##0;"$"* \-#,##0</c:formatCode>
                <c:ptCount val="5"/>
                <c:pt idx="0">
                  <c:v>4274208</c:v>
                </c:pt>
                <c:pt idx="1">
                  <c:v>4261869</c:v>
                </c:pt>
                <c:pt idx="2">
                  <c:v>4383400</c:v>
                </c:pt>
                <c:pt idx="3">
                  <c:v>4455524</c:v>
                </c:pt>
                <c:pt idx="4">
                  <c:v>4593968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F-44E1-96A9-ECFEDDB94C45}"/>
            </c:ext>
          </c:extLst>
        </c:ser>
        <c:ser>
          <c:idx val="0"/>
          <c:order val="1"/>
          <c:tx>
            <c:strRef>
              <c:f>'S.D. Est.'!$Y$40</c:f>
              <c:strCache>
                <c:ptCount val="1"/>
                <c:pt idx="0">
                  <c:v>Budget Adj.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'S.D. Est.'!$W$41:$W$45</c:f>
              <c:strCache>
                <c:ptCount val="5"/>
                <c:pt idx="0">
                  <c:v>FY 2007</c:v>
                </c:pt>
                <c:pt idx="1">
                  <c:v>FY 2008</c:v>
                </c:pt>
                <c:pt idx="2">
                  <c:v>FY 2009</c:v>
                </c:pt>
                <c:pt idx="3">
                  <c:v>FY 2010</c:v>
                </c:pt>
                <c:pt idx="4">
                  <c:v>FY 2011</c:v>
                </c:pt>
              </c:strCache>
            </c:strRef>
          </c:cat>
          <c:val>
            <c:numRef>
              <c:f>'S.D. Est.'!$Y$41:$Y$45</c:f>
              <c:numCache>
                <c:formatCode>"$"* #,##0;"$"* \-#,##0</c:formatCode>
                <c:ptCount val="5"/>
                <c:pt idx="0">
                  <c:v>154704</c:v>
                </c:pt>
                <c:pt idx="1">
                  <c:v>140007</c:v>
                </c:pt>
                <c:pt idx="2">
                  <c:v>55907</c:v>
                </c:pt>
                <c:pt idx="3">
                  <c:v>15876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5F-44E1-96A9-ECFEDDB94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8396624"/>
        <c:axId val="1"/>
      </c:barChart>
      <c:lineChart>
        <c:grouping val="standard"/>
        <c:varyColors val="0"/>
        <c:ser>
          <c:idx val="2"/>
          <c:order val="2"/>
          <c:tx>
            <c:strRef>
              <c:f>'S.D. Est.'!$AA$40</c:f>
              <c:strCache>
                <c:ptCount val="1"/>
                <c:pt idx="0">
                  <c:v>Budget Adj. Percent of RPDC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'S.D. Est.'!$W$41:$W$45</c:f>
              <c:strCache>
                <c:ptCount val="5"/>
                <c:pt idx="0">
                  <c:v>FY 2007</c:v>
                </c:pt>
                <c:pt idx="1">
                  <c:v>FY 2008</c:v>
                </c:pt>
                <c:pt idx="2">
                  <c:v>FY 2009</c:v>
                </c:pt>
                <c:pt idx="3">
                  <c:v>FY 2010</c:v>
                </c:pt>
                <c:pt idx="4">
                  <c:v>FY 2011</c:v>
                </c:pt>
              </c:strCache>
            </c:strRef>
          </c:cat>
          <c:val>
            <c:numRef>
              <c:f>'S.D. Est.'!$AA$41:$AA$45</c:f>
              <c:numCache>
                <c:formatCode>0.0%</c:formatCode>
                <c:ptCount val="5"/>
                <c:pt idx="0">
                  <c:v>3.619477573389035E-2</c:v>
                </c:pt>
                <c:pt idx="1">
                  <c:v>3.2851080124705848E-2</c:v>
                </c:pt>
                <c:pt idx="2">
                  <c:v>1.2754254688141625E-2</c:v>
                </c:pt>
                <c:pt idx="3">
                  <c:v>3.5632172557032572E-3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5F-44E1-96A9-ECFEDDB94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83966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&quot;$&quot;* #,##0;&quot;$&quot;* \-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83966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2476984257395247E-2"/>
          <c:y val="0.89182096907342034"/>
          <c:w val="0.83301754099969194"/>
          <c:h val="8.20923067766328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/>
  </c:printSettings>
</c:chartSpace>
</file>

<file path=xl/ctrlProps/ctrlProp1.xml><?xml version="1.0" encoding="utf-8"?>
<formControlPr xmlns="http://schemas.microsoft.com/office/spreadsheetml/2009/9/main" objectType="Drop" dropLines="10" dropStyle="combo" dx="22" fmlaLink="'S.D. Est.'!$A$1" fmlaRange="BudgAdjCalc!$D$8:$D$372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104775</xdr:rowOff>
        </xdr:from>
        <xdr:to>
          <xdr:col>4</xdr:col>
          <xdr:colOff>76200</xdr:colOff>
          <xdr:row>6</xdr:row>
          <xdr:rowOff>57150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DDAD13A-6A8B-494D-AEBB-3C2D13FF8F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28575</xdr:colOff>
      <xdr:row>39</xdr:row>
      <xdr:rowOff>123825</xdr:rowOff>
    </xdr:from>
    <xdr:to>
      <xdr:col>12</xdr:col>
      <xdr:colOff>0</xdr:colOff>
      <xdr:row>52</xdr:row>
      <xdr:rowOff>209550</xdr:rowOff>
    </xdr:to>
    <xdr:graphicFrame macro="">
      <xdr:nvGraphicFramePr>
        <xdr:cNvPr id="1026" name="Chart 2">
          <a:extLst>
            <a:ext uri="{FF2B5EF4-FFF2-40B4-BE49-F238E27FC236}">
              <a16:creationId xmlns:a16="http://schemas.microsoft.com/office/drawing/2014/main" id="{738E92AB-7B3B-F86B-D3CC-C0BB24D47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CA8A-9436-42F3-A16E-101EB5B255EB}">
  <sheetPr>
    <pageSetUpPr fitToPage="1"/>
  </sheetPr>
  <dimension ref="A1:AA53"/>
  <sheetViews>
    <sheetView showGridLines="0" tabSelected="1" zoomScale="85" workbookViewId="0">
      <selection activeCell="L12" sqref="L12"/>
    </sheetView>
  </sheetViews>
  <sheetFormatPr defaultRowHeight="12.75" x14ac:dyDescent="0.2"/>
  <cols>
    <col min="1" max="1" width="1.140625" style="92" customWidth="1"/>
    <col min="2" max="2" width="13.28515625" customWidth="1"/>
    <col min="3" max="3" width="2.5703125" customWidth="1"/>
    <col min="4" max="4" width="10.85546875" customWidth="1"/>
    <col min="5" max="5" width="2.42578125" customWidth="1"/>
    <col min="6" max="6" width="10.140625" customWidth="1"/>
    <col min="7" max="7" width="2.42578125" customWidth="1"/>
    <col min="8" max="8" width="13.5703125" customWidth="1"/>
    <col min="9" max="9" width="1.7109375" customWidth="1"/>
    <col min="10" max="10" width="1.140625" customWidth="1"/>
    <col min="11" max="11" width="1.28515625" style="9" customWidth="1"/>
    <col min="12" max="12" width="10.28515625" customWidth="1"/>
    <col min="13" max="13" width="1.5703125" customWidth="1"/>
    <col min="14" max="14" width="16.140625" customWidth="1"/>
    <col min="15" max="15" width="2.28515625" customWidth="1"/>
    <col min="16" max="16" width="11.5703125" customWidth="1"/>
    <col min="17" max="17" width="2.7109375" customWidth="1"/>
    <col min="18" max="18" width="11.5703125" customWidth="1"/>
    <col min="19" max="19" width="2" customWidth="1"/>
    <col min="20" max="20" width="11.42578125" customWidth="1"/>
    <col min="21" max="21" width="2.140625" customWidth="1"/>
    <col min="24" max="24" width="13" customWidth="1"/>
    <col min="25" max="25" width="11.7109375" customWidth="1"/>
  </cols>
  <sheetData>
    <row r="1" spans="1:20" ht="7.5" customHeight="1" x14ac:dyDescent="0.2">
      <c r="A1" s="92">
        <v>1</v>
      </c>
    </row>
    <row r="2" spans="1:20" ht="15" customHeight="1" x14ac:dyDescent="0.25">
      <c r="B2" s="10" t="s">
        <v>365</v>
      </c>
    </row>
    <row r="3" spans="1:20" ht="15" customHeight="1" thickBot="1" x14ac:dyDescent="0.25">
      <c r="B3" s="80" t="s">
        <v>436</v>
      </c>
      <c r="L3" s="49" t="s">
        <v>437</v>
      </c>
    </row>
    <row r="4" spans="1:20" x14ac:dyDescent="0.2">
      <c r="B4" s="93" t="s">
        <v>358</v>
      </c>
      <c r="C4" s="93"/>
      <c r="D4" s="93"/>
      <c r="E4" s="94"/>
      <c r="F4" s="11"/>
      <c r="G4" s="11"/>
      <c r="L4" s="78" t="s">
        <v>343</v>
      </c>
      <c r="M4" s="12"/>
      <c r="N4" s="23" t="s">
        <v>344</v>
      </c>
      <c r="O4" s="12"/>
      <c r="P4" s="25" t="s">
        <v>405</v>
      </c>
      <c r="Q4" s="70"/>
      <c r="R4" s="68" t="s">
        <v>411</v>
      </c>
      <c r="S4" s="70"/>
      <c r="T4" s="72" t="s">
        <v>438</v>
      </c>
    </row>
    <row r="5" spans="1:20" ht="22.5" customHeight="1" thickBot="1" x14ac:dyDescent="0.25">
      <c r="B5" s="11"/>
      <c r="C5" s="11"/>
      <c r="D5" s="11"/>
      <c r="E5" s="11"/>
      <c r="F5" s="11"/>
      <c r="G5" s="11"/>
      <c r="L5" s="79">
        <v>0.04</v>
      </c>
      <c r="M5" s="13"/>
      <c r="N5" s="24">
        <v>0.04</v>
      </c>
      <c r="O5" s="13"/>
      <c r="P5" s="26">
        <v>0.04</v>
      </c>
      <c r="Q5" s="71"/>
      <c r="R5" s="69">
        <v>0.04</v>
      </c>
      <c r="S5" s="71"/>
      <c r="T5" s="73">
        <v>0.04</v>
      </c>
    </row>
    <row r="6" spans="1:20" ht="7.5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15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">
      <c r="B7" s="11"/>
      <c r="C7" s="11"/>
      <c r="D7" s="11"/>
      <c r="E7" s="11"/>
      <c r="F7" s="11"/>
      <c r="G7" s="11"/>
      <c r="H7" s="11"/>
      <c r="I7" s="11"/>
      <c r="J7" s="11"/>
      <c r="K7" s="15"/>
      <c r="L7" s="11"/>
      <c r="M7" s="11"/>
      <c r="N7" s="11"/>
      <c r="O7" s="11"/>
      <c r="P7" s="11"/>
      <c r="Q7" s="11"/>
      <c r="R7" s="11"/>
      <c r="S7" s="11"/>
      <c r="T7" s="11"/>
    </row>
    <row r="8" spans="1:20" ht="13.5" thickBot="1" x14ac:dyDescent="0.25">
      <c r="H8" s="81"/>
      <c r="K8" s="15"/>
      <c r="L8" s="11"/>
      <c r="M8" s="11"/>
    </row>
    <row r="9" spans="1:20" ht="18.75" customHeight="1" x14ac:dyDescent="0.25">
      <c r="B9" s="44" t="str">
        <f>VLOOKUP($A$1,BudgAdjCalc!$A$7:$BY$374,4,FALSE)</f>
        <v>AGWSR</v>
      </c>
      <c r="C9" s="45"/>
      <c r="D9" s="45"/>
      <c r="E9" s="45"/>
      <c r="F9" s="45"/>
      <c r="G9" s="46" t="s">
        <v>343</v>
      </c>
      <c r="H9" s="45"/>
      <c r="I9" s="45"/>
      <c r="J9" s="45"/>
      <c r="K9" s="43"/>
      <c r="L9" s="47" t="s">
        <v>360</v>
      </c>
      <c r="M9" s="45"/>
      <c r="N9" s="45"/>
      <c r="O9" s="45"/>
      <c r="P9" s="46" t="str">
        <f>G9</f>
        <v>FY 2007</v>
      </c>
      <c r="Q9" s="45"/>
      <c r="R9" s="48"/>
    </row>
    <row r="10" spans="1:20" ht="86.25" customHeight="1" x14ac:dyDescent="0.2">
      <c r="B10" s="28" t="str">
        <f>VLOOKUP($A$1,BudgAdjCalc!$A$7:$BY$374,4,FALSE)</f>
        <v>AGWSR</v>
      </c>
      <c r="C10" s="17"/>
      <c r="D10" s="18" t="s">
        <v>359</v>
      </c>
      <c r="E10" s="17"/>
      <c r="F10" s="18" t="s">
        <v>353</v>
      </c>
      <c r="G10" s="18"/>
      <c r="H10" s="18" t="s">
        <v>394</v>
      </c>
      <c r="I10" s="31"/>
      <c r="J10" s="31"/>
      <c r="K10" s="32"/>
      <c r="L10" s="18" t="s">
        <v>390</v>
      </c>
      <c r="M10" s="31"/>
      <c r="N10" s="18" t="s">
        <v>391</v>
      </c>
      <c r="O10" s="31"/>
      <c r="P10" s="18" t="s">
        <v>392</v>
      </c>
      <c r="Q10" s="31"/>
      <c r="R10" s="34" t="s">
        <v>393</v>
      </c>
    </row>
    <row r="11" spans="1:20" x14ac:dyDescent="0.2">
      <c r="B11" s="16"/>
      <c r="C11" s="17"/>
      <c r="D11" s="17"/>
      <c r="E11" s="17"/>
      <c r="F11" s="17"/>
      <c r="G11" s="17"/>
      <c r="H11" s="17"/>
      <c r="I11" s="17"/>
      <c r="J11" s="17"/>
      <c r="K11" s="22"/>
      <c r="L11" s="31"/>
      <c r="M11" s="31"/>
      <c r="N11" s="31"/>
      <c r="O11" s="31"/>
      <c r="P11" s="31"/>
      <c r="Q11" s="31"/>
      <c r="R11" s="35"/>
    </row>
    <row r="12" spans="1:20" x14ac:dyDescent="0.2">
      <c r="B12" s="19">
        <f>VLOOKUP($A$1,BudgAdjCalc!$A$7:$BY$374,11,FALSE)</f>
        <v>816</v>
      </c>
      <c r="C12" s="17"/>
      <c r="D12" s="21">
        <f>VLOOKUP($A$1,BudgAdjCalc!$A$7:$BY$374,18,FALSE)</f>
        <v>154704</v>
      </c>
      <c r="E12" s="17"/>
      <c r="F12" s="29" t="str">
        <f>VLOOKUP($A$1,BudgAdjCalc!$A$7:$BY$374,22,FALSE)</f>
        <v>70% Adj.</v>
      </c>
      <c r="G12" s="30"/>
      <c r="H12" s="21">
        <f>VLOOKUP($A$1,BudgAdjCalc!$A$7:$BY$374,23,FALSE)</f>
        <v>4428912</v>
      </c>
      <c r="I12" s="31"/>
      <c r="J12" s="31"/>
      <c r="K12" s="33"/>
      <c r="L12" s="20">
        <f>BudgAdjCalc!K373</f>
        <v>482161</v>
      </c>
      <c r="M12" s="31"/>
      <c r="N12" s="21">
        <f>BudgAdjCalc!R373</f>
        <v>11882670</v>
      </c>
      <c r="O12" s="31"/>
      <c r="P12" s="40">
        <f>BudgAdjCalc!S374</f>
        <v>108</v>
      </c>
      <c r="Q12" s="41"/>
      <c r="R12" s="42">
        <f>BudgAdjCalc!T374</f>
        <v>18</v>
      </c>
    </row>
    <row r="13" spans="1:20" ht="13.5" thickBot="1" x14ac:dyDescent="0.25">
      <c r="B13" s="36"/>
      <c r="C13" s="14"/>
      <c r="D13" s="14"/>
      <c r="E13" s="14"/>
      <c r="F13" s="14"/>
      <c r="G13" s="14"/>
      <c r="H13" s="14"/>
      <c r="I13" s="14"/>
      <c r="J13" s="14"/>
      <c r="K13" s="39"/>
      <c r="L13" s="14"/>
      <c r="M13" s="14"/>
      <c r="N13" s="37"/>
      <c r="O13" s="37"/>
      <c r="P13" s="37"/>
      <c r="Q13" s="37"/>
      <c r="R13" s="38"/>
    </row>
    <row r="14" spans="1:20" ht="13.5" thickBot="1" x14ac:dyDescent="0.25">
      <c r="B14" s="11"/>
    </row>
    <row r="15" spans="1:20" ht="15" x14ac:dyDescent="0.25">
      <c r="B15" s="50" t="str">
        <f>B9</f>
        <v>AGWSR</v>
      </c>
      <c r="C15" s="51"/>
      <c r="D15" s="51"/>
      <c r="E15" s="51"/>
      <c r="F15" s="51"/>
      <c r="G15" s="52" t="s">
        <v>344</v>
      </c>
      <c r="H15" s="51"/>
      <c r="I15" s="51"/>
      <c r="J15" s="51"/>
      <c r="K15" s="43"/>
      <c r="L15" s="53" t="s">
        <v>360</v>
      </c>
      <c r="M15" s="51"/>
      <c r="N15" s="51"/>
      <c r="O15" s="51"/>
      <c r="P15" s="52" t="str">
        <f>G15</f>
        <v>FY 2008</v>
      </c>
      <c r="Q15" s="51"/>
      <c r="R15" s="54"/>
    </row>
    <row r="16" spans="1:20" ht="83.25" customHeight="1" x14ac:dyDescent="0.2">
      <c r="B16" s="28" t="str">
        <f>B10</f>
        <v>AGWSR</v>
      </c>
      <c r="C16" s="17"/>
      <c r="D16" s="18" t="s">
        <v>359</v>
      </c>
      <c r="E16" s="17"/>
      <c r="F16" s="18" t="s">
        <v>353</v>
      </c>
      <c r="G16" s="18"/>
      <c r="H16" s="18" t="s">
        <v>394</v>
      </c>
      <c r="I16" s="31"/>
      <c r="J16" s="31"/>
      <c r="K16" s="32"/>
      <c r="L16" s="18" t="s">
        <v>390</v>
      </c>
      <c r="M16" s="31"/>
      <c r="N16" s="18" t="s">
        <v>391</v>
      </c>
      <c r="O16" s="31"/>
      <c r="P16" s="18" t="s">
        <v>392</v>
      </c>
      <c r="Q16" s="31"/>
      <c r="R16" s="34" t="s">
        <v>393</v>
      </c>
    </row>
    <row r="17" spans="2:18" x14ac:dyDescent="0.2">
      <c r="B17" s="16"/>
      <c r="C17" s="17"/>
      <c r="D17" s="17"/>
      <c r="E17" s="17"/>
      <c r="F17" s="17"/>
      <c r="G17" s="17"/>
      <c r="H17" s="17"/>
      <c r="I17" s="17"/>
      <c r="J17" s="17"/>
      <c r="K17" s="22"/>
      <c r="L17" s="31"/>
      <c r="M17" s="31"/>
      <c r="N17" s="31"/>
      <c r="O17" s="31"/>
      <c r="P17" s="31"/>
      <c r="Q17" s="31"/>
      <c r="R17" s="35"/>
    </row>
    <row r="18" spans="2:18" x14ac:dyDescent="0.2">
      <c r="B18" s="19">
        <f>VLOOKUP($A$1,BudgAdjCalc!$A$7:$BY$374,25,FALSE)</f>
        <v>783</v>
      </c>
      <c r="C18" s="17"/>
      <c r="D18" s="21">
        <f>VLOOKUP($A$1,BudgAdjCalc!$A$7:$BY$374,32,FALSE)</f>
        <v>140007</v>
      </c>
      <c r="E18" s="17"/>
      <c r="F18" s="29" t="str">
        <f>VLOOKUP($A$1,BudgAdjCalc!$A$7:$BY$374,36,FALSE)</f>
        <v>60% Adj.</v>
      </c>
      <c r="G18" s="30"/>
      <c r="H18" s="21">
        <f>VLOOKUP($A$1,BudgAdjCalc!$A$7:$BY$374,37,FALSE)</f>
        <v>4401876</v>
      </c>
      <c r="I18" s="31"/>
      <c r="J18" s="31"/>
      <c r="K18" s="33"/>
      <c r="L18" s="20">
        <f>BudgAdjCalc!Y373</f>
        <v>481312</v>
      </c>
      <c r="M18" s="31"/>
      <c r="N18" s="21">
        <f>BudgAdjCalc!AF373</f>
        <v>8501658</v>
      </c>
      <c r="O18" s="31"/>
      <c r="P18" s="40">
        <f>BudgAdjCalc!AG374</f>
        <v>91</v>
      </c>
      <c r="Q18" s="41"/>
      <c r="R18" s="42">
        <f>BudgAdjCalc!AH374</f>
        <v>19</v>
      </c>
    </row>
    <row r="19" spans="2:18" ht="13.5" thickBot="1" x14ac:dyDescent="0.25">
      <c r="B19" s="36"/>
      <c r="C19" s="14"/>
      <c r="D19" s="14"/>
      <c r="E19" s="14"/>
      <c r="F19" s="14"/>
      <c r="G19" s="14"/>
      <c r="H19" s="14"/>
      <c r="I19" s="14"/>
      <c r="J19" s="14"/>
      <c r="K19" s="39"/>
      <c r="L19" s="14"/>
      <c r="M19" s="14"/>
      <c r="N19" s="37"/>
      <c r="O19" s="37"/>
      <c r="P19" s="37"/>
      <c r="Q19" s="37"/>
      <c r="R19" s="38"/>
    </row>
    <row r="20" spans="2:18" ht="13.5" thickBot="1" x14ac:dyDescent="0.25">
      <c r="B20" s="11"/>
      <c r="R20" s="60"/>
    </row>
    <row r="21" spans="2:18" ht="15" x14ac:dyDescent="0.25">
      <c r="B21" s="55" t="str">
        <f>B15</f>
        <v>AGWSR</v>
      </c>
      <c r="C21" s="56"/>
      <c r="D21" s="56"/>
      <c r="E21" s="56"/>
      <c r="F21" s="56"/>
      <c r="G21" s="57" t="s">
        <v>405</v>
      </c>
      <c r="H21" s="56"/>
      <c r="I21" s="56"/>
      <c r="J21" s="56"/>
      <c r="K21" s="43"/>
      <c r="L21" s="58" t="s">
        <v>360</v>
      </c>
      <c r="M21" s="56"/>
      <c r="N21" s="56"/>
      <c r="O21" s="56"/>
      <c r="P21" s="57" t="str">
        <f>G21</f>
        <v>FY 2009</v>
      </c>
      <c r="Q21" s="56"/>
      <c r="R21" s="59"/>
    </row>
    <row r="22" spans="2:18" ht="78.75" customHeight="1" x14ac:dyDescent="0.2">
      <c r="B22" s="28" t="str">
        <f>B16</f>
        <v>AGWSR</v>
      </c>
      <c r="C22" s="17"/>
      <c r="D22" s="18" t="s">
        <v>359</v>
      </c>
      <c r="E22" s="17"/>
      <c r="F22" s="18" t="s">
        <v>353</v>
      </c>
      <c r="G22" s="18"/>
      <c r="H22" s="18" t="s">
        <v>394</v>
      </c>
      <c r="I22" s="31"/>
      <c r="J22" s="31"/>
      <c r="K22" s="32"/>
      <c r="L22" s="18" t="s">
        <v>390</v>
      </c>
      <c r="M22" s="31"/>
      <c r="N22" s="18" t="s">
        <v>391</v>
      </c>
      <c r="O22" s="31"/>
      <c r="P22" s="18" t="s">
        <v>392</v>
      </c>
      <c r="Q22" s="31"/>
      <c r="R22" s="34" t="s">
        <v>393</v>
      </c>
    </row>
    <row r="23" spans="2:18" x14ac:dyDescent="0.2">
      <c r="B23" s="16"/>
      <c r="C23" s="17"/>
      <c r="D23" s="17"/>
      <c r="E23" s="17"/>
      <c r="F23" s="17"/>
      <c r="G23" s="17"/>
      <c r="H23" s="17"/>
      <c r="I23" s="17"/>
      <c r="J23" s="17"/>
      <c r="K23" s="22"/>
      <c r="L23" s="31"/>
      <c r="M23" s="31"/>
      <c r="N23" s="31"/>
      <c r="O23" s="31"/>
      <c r="P23" s="31"/>
      <c r="Q23" s="31"/>
      <c r="R23" s="35"/>
    </row>
    <row r="24" spans="2:18" x14ac:dyDescent="0.2">
      <c r="B24" s="19">
        <f>VLOOKUP($A$1,BudgAdjCalc!$A$7:$BY$374,39,FALSE)</f>
        <v>775</v>
      </c>
      <c r="C24" s="17"/>
      <c r="D24" s="21">
        <f>VLOOKUP($A$1,BudgAdjCalc!$A$7:$BY$374,46,FALSE)</f>
        <v>55907</v>
      </c>
      <c r="E24" s="17"/>
      <c r="F24" s="29" t="str">
        <f>VLOOKUP($A$1,BudgAdjCalc!$A$7:$BY$374,50,FALSE)</f>
        <v>50% Adj.</v>
      </c>
      <c r="G24" s="30"/>
      <c r="H24" s="21">
        <f>VLOOKUP($A$1,BudgAdjCalc!$A$7:$BY$374,51,FALSE)</f>
        <v>4439307</v>
      </c>
      <c r="I24" s="31"/>
      <c r="J24" s="31"/>
      <c r="K24" s="33"/>
      <c r="L24" s="20">
        <f>BudgAdjCalc!AM373</f>
        <v>479522</v>
      </c>
      <c r="M24" s="31"/>
      <c r="N24" s="21">
        <f>BudgAdjCalc!AT373</f>
        <v>6867831</v>
      </c>
      <c r="O24" s="31"/>
      <c r="P24" s="40">
        <f>BudgAdjCalc!AU374</f>
        <v>74</v>
      </c>
      <c r="Q24" s="41"/>
      <c r="R24" s="42">
        <f>BudgAdjCalc!AV374</f>
        <v>30</v>
      </c>
    </row>
    <row r="25" spans="2:18" ht="13.5" thickBot="1" x14ac:dyDescent="0.25">
      <c r="B25" s="36"/>
      <c r="C25" s="14"/>
      <c r="D25" s="14"/>
      <c r="E25" s="14"/>
      <c r="F25" s="14"/>
      <c r="G25" s="14"/>
      <c r="H25" s="14"/>
      <c r="I25" s="14"/>
      <c r="J25" s="14"/>
      <c r="K25" s="39"/>
      <c r="L25" s="14"/>
      <c r="M25" s="14"/>
      <c r="N25" s="37"/>
      <c r="O25" s="37"/>
      <c r="P25" s="37"/>
      <c r="Q25" s="37"/>
      <c r="R25" s="38"/>
    </row>
    <row r="26" spans="2:18" ht="13.5" thickBot="1" x14ac:dyDescent="0.25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2"/>
      <c r="O26" s="62"/>
      <c r="P26" s="62"/>
      <c r="Q26" s="62"/>
      <c r="R26" s="62"/>
    </row>
    <row r="27" spans="2:18" ht="15" x14ac:dyDescent="0.25">
      <c r="B27" s="63" t="str">
        <f>B21</f>
        <v>AGWSR</v>
      </c>
      <c r="C27" s="64"/>
      <c r="D27" s="64"/>
      <c r="E27" s="64"/>
      <c r="F27" s="64"/>
      <c r="G27" s="65" t="s">
        <v>411</v>
      </c>
      <c r="H27" s="64"/>
      <c r="I27" s="64"/>
      <c r="J27" s="64"/>
      <c r="K27" s="65"/>
      <c r="L27" s="66" t="s">
        <v>360</v>
      </c>
      <c r="M27" s="64"/>
      <c r="N27" s="64"/>
      <c r="O27" s="64"/>
      <c r="P27" s="65" t="str">
        <f>G27</f>
        <v>FY 2010</v>
      </c>
      <c r="Q27" s="64"/>
      <c r="R27" s="67"/>
    </row>
    <row r="28" spans="2:18" ht="67.5" x14ac:dyDescent="0.2">
      <c r="B28" s="28" t="str">
        <f>B22</f>
        <v>AGWSR</v>
      </c>
      <c r="C28" s="17"/>
      <c r="D28" s="18" t="s">
        <v>359</v>
      </c>
      <c r="E28" s="17"/>
      <c r="F28" s="18" t="s">
        <v>353</v>
      </c>
      <c r="G28" s="18"/>
      <c r="H28" s="18" t="s">
        <v>394</v>
      </c>
      <c r="I28" s="31"/>
      <c r="J28" s="31"/>
      <c r="K28" s="32"/>
      <c r="L28" s="18" t="s">
        <v>390</v>
      </c>
      <c r="M28" s="31"/>
      <c r="N28" s="18" t="s">
        <v>391</v>
      </c>
      <c r="O28" s="31"/>
      <c r="P28" s="18" t="s">
        <v>392</v>
      </c>
      <c r="Q28" s="31"/>
      <c r="R28" s="34" t="s">
        <v>393</v>
      </c>
    </row>
    <row r="29" spans="2:18" x14ac:dyDescent="0.2">
      <c r="B29" s="16"/>
      <c r="C29" s="17"/>
      <c r="D29" s="17"/>
      <c r="E29" s="17"/>
      <c r="F29" s="17"/>
      <c r="G29" s="17"/>
      <c r="H29" s="17"/>
      <c r="I29" s="17"/>
      <c r="J29" s="17"/>
      <c r="K29" s="22"/>
      <c r="L29" s="31"/>
      <c r="M29" s="31"/>
      <c r="N29" s="31"/>
      <c r="O29" s="31"/>
      <c r="P29" s="31"/>
      <c r="Q29" s="31"/>
      <c r="R29" s="35"/>
    </row>
    <row r="30" spans="2:18" x14ac:dyDescent="0.2">
      <c r="B30" s="19">
        <f>VLOOKUP($A$1,BudgAdjCalc!$A$7:$BY$374,53,FALSE)</f>
        <v>758</v>
      </c>
      <c r="C30" s="17"/>
      <c r="D30" s="21">
        <f>VLOOKUP($A$1,BudgAdjCalc!$A$7:$BY$374,60,FALSE)</f>
        <v>15876</v>
      </c>
      <c r="E30" s="17"/>
      <c r="F30" s="29" t="str">
        <f>VLOOKUP($A$1,BudgAdjCalc!$A$7:$BY$374,64,FALSE)</f>
        <v>40% Adj.</v>
      </c>
      <c r="G30" s="30"/>
      <c r="H30" s="21">
        <f>VLOOKUP($A$1,BudgAdjCalc!$A$7:$BY$374,65,FALSE)</f>
        <v>4471400</v>
      </c>
      <c r="I30" s="31"/>
      <c r="J30" s="31"/>
      <c r="K30" s="33"/>
      <c r="L30" s="20">
        <f>BudgAdjCalc!BA373</f>
        <v>477329</v>
      </c>
      <c r="M30" s="31"/>
      <c r="N30" s="21">
        <f>BudgAdjCalc!BH373</f>
        <v>4822841</v>
      </c>
      <c r="O30" s="31"/>
      <c r="P30" s="40">
        <f>BudgAdjCalc!BI374</f>
        <v>58</v>
      </c>
      <c r="Q30" s="41"/>
      <c r="R30" s="42">
        <f>BudgAdjCalc!BJ374</f>
        <v>33</v>
      </c>
    </row>
    <row r="31" spans="2:18" ht="13.5" thickBot="1" x14ac:dyDescent="0.25">
      <c r="B31" s="36"/>
      <c r="C31" s="14"/>
      <c r="D31" s="14"/>
      <c r="E31" s="14"/>
      <c r="F31" s="14"/>
      <c r="G31" s="14"/>
      <c r="H31" s="14"/>
      <c r="I31" s="14"/>
      <c r="J31" s="14"/>
      <c r="K31" s="39"/>
      <c r="L31" s="14"/>
      <c r="M31" s="14"/>
      <c r="N31" s="37"/>
      <c r="O31" s="37"/>
      <c r="P31" s="37"/>
      <c r="Q31" s="37"/>
      <c r="R31" s="38"/>
    </row>
    <row r="32" spans="2:18" ht="13.5" thickBot="1" x14ac:dyDescent="0.25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2"/>
      <c r="O32" s="62"/>
      <c r="P32" s="62"/>
      <c r="Q32" s="62"/>
      <c r="R32" s="62"/>
    </row>
    <row r="33" spans="2:27" ht="15" x14ac:dyDescent="0.25">
      <c r="B33" s="74" t="str">
        <f>B27</f>
        <v>AGWSR</v>
      </c>
      <c r="C33" s="75"/>
      <c r="D33" s="75"/>
      <c r="E33" s="75"/>
      <c r="F33" s="75"/>
      <c r="G33" s="43" t="s">
        <v>438</v>
      </c>
      <c r="H33" s="75"/>
      <c r="I33" s="75"/>
      <c r="J33" s="75"/>
      <c r="K33" s="43"/>
      <c r="L33" s="76" t="s">
        <v>360</v>
      </c>
      <c r="M33" s="75"/>
      <c r="N33" s="75"/>
      <c r="O33" s="75"/>
      <c r="P33" s="43" t="str">
        <f>G33</f>
        <v>FY 2011</v>
      </c>
      <c r="Q33" s="75"/>
      <c r="R33" s="77"/>
    </row>
    <row r="34" spans="2:27" ht="67.5" x14ac:dyDescent="0.2">
      <c r="B34" s="28" t="str">
        <f>B28</f>
        <v>AGWSR</v>
      </c>
      <c r="C34" s="17"/>
      <c r="D34" s="18" t="s">
        <v>359</v>
      </c>
      <c r="E34" s="17"/>
      <c r="F34" s="18" t="s">
        <v>353</v>
      </c>
      <c r="G34" s="18"/>
      <c r="H34" s="18" t="s">
        <v>394</v>
      </c>
      <c r="I34" s="31"/>
      <c r="J34" s="31"/>
      <c r="K34" s="32"/>
      <c r="L34" s="18" t="s">
        <v>390</v>
      </c>
      <c r="M34" s="31"/>
      <c r="N34" s="18" t="s">
        <v>391</v>
      </c>
      <c r="O34" s="31"/>
      <c r="P34" s="18" t="s">
        <v>392</v>
      </c>
      <c r="Q34" s="31"/>
      <c r="R34" s="34" t="s">
        <v>393</v>
      </c>
    </row>
    <row r="35" spans="2:27" x14ac:dyDescent="0.2">
      <c r="B35" s="16"/>
      <c r="C35" s="17"/>
      <c r="D35" s="17"/>
      <c r="E35" s="17"/>
      <c r="F35" s="17"/>
      <c r="G35" s="17"/>
      <c r="H35" s="17"/>
      <c r="I35" s="17"/>
      <c r="J35" s="17"/>
      <c r="K35" s="22"/>
      <c r="L35" s="31"/>
      <c r="M35" s="31"/>
      <c r="N35" s="31"/>
      <c r="O35" s="31"/>
      <c r="P35" s="31"/>
      <c r="Q35" s="31"/>
      <c r="R35" s="35"/>
    </row>
    <row r="36" spans="2:27" x14ac:dyDescent="0.2">
      <c r="B36" s="19">
        <f>VLOOKUP($A$1,BudgAdjCalc!$A$7:$BY$374,67,FALSE)</f>
        <v>752</v>
      </c>
      <c r="C36" s="17"/>
      <c r="D36" s="21"/>
      <c r="E36" s="17"/>
      <c r="F36" s="29" t="str">
        <f>VLOOKUP($A$1,BudgAdjCalc!$A$7:$DY$374,78,FALSE)</f>
        <v>N.A.</v>
      </c>
      <c r="G36" s="30"/>
      <c r="H36" s="21">
        <f>VLOOKUP($A$1,BudgAdjCalc!$A$7:$DY$374,79,FALSE)</f>
        <v>4593968</v>
      </c>
      <c r="I36" s="31"/>
      <c r="J36" s="31"/>
      <c r="K36" s="33"/>
      <c r="L36" s="20">
        <f>BudgAdjCalc!BO373</f>
        <v>475269</v>
      </c>
      <c r="M36" s="31"/>
      <c r="N36" s="21">
        <f>BudgAdjCalc!BV373</f>
        <v>3809288</v>
      </c>
      <c r="O36" s="31"/>
      <c r="P36" s="40">
        <f>BudgAdjCalc!BW374</f>
        <v>45</v>
      </c>
      <c r="Q36" s="41"/>
      <c r="R36" s="42">
        <f>BudgAdjCalc!BX374</f>
        <v>45</v>
      </c>
    </row>
    <row r="37" spans="2:27" ht="13.5" thickBot="1" x14ac:dyDescent="0.25">
      <c r="B37" s="36"/>
      <c r="C37" s="14"/>
      <c r="D37" s="14"/>
      <c r="E37" s="14"/>
      <c r="F37" s="14"/>
      <c r="G37" s="14"/>
      <c r="H37" s="14"/>
      <c r="I37" s="14"/>
      <c r="J37" s="14"/>
      <c r="K37" s="39"/>
      <c r="L37" s="14"/>
      <c r="M37" s="14"/>
      <c r="N37" s="37"/>
      <c r="O37" s="37"/>
      <c r="P37" s="37"/>
      <c r="Q37" s="37"/>
      <c r="R37" s="38"/>
    </row>
    <row r="38" spans="2:27" x14ac:dyDescent="0.2">
      <c r="B38" s="11" t="s">
        <v>439</v>
      </c>
    </row>
    <row r="39" spans="2:27" x14ac:dyDescent="0.2">
      <c r="B39" s="11"/>
    </row>
    <row r="40" spans="2:27" ht="41.25" customHeight="1" x14ac:dyDescent="0.2">
      <c r="W40" s="87"/>
      <c r="X40" s="88" t="s">
        <v>361</v>
      </c>
      <c r="Y40" s="88" t="s">
        <v>362</v>
      </c>
      <c r="Z40" s="88" t="s">
        <v>363</v>
      </c>
      <c r="AA40" s="88" t="s">
        <v>364</v>
      </c>
    </row>
    <row r="41" spans="2:27" x14ac:dyDescent="0.2">
      <c r="W41" s="87" t="s">
        <v>343</v>
      </c>
      <c r="X41" s="89">
        <f>VLOOKUP($A$1,BudgAdjCalc!$A$7:$BY$374,13,FALSE)</f>
        <v>4274208</v>
      </c>
      <c r="Y41" s="89">
        <f>D12</f>
        <v>154704</v>
      </c>
      <c r="Z41" s="90" t="str">
        <f>F12</f>
        <v>70% Adj.</v>
      </c>
      <c r="AA41" s="91">
        <f>Y41/X41</f>
        <v>3.619477573389035E-2</v>
      </c>
    </row>
    <row r="42" spans="2:27" x14ac:dyDescent="0.2">
      <c r="W42" s="87" t="s">
        <v>344</v>
      </c>
      <c r="X42" s="89">
        <f>VLOOKUP($A$1,BudgAdjCalc!$A$7:$BY$374,27,FALSE)</f>
        <v>4261869</v>
      </c>
      <c r="Y42" s="89">
        <f>VLOOKUP($A$1,BudgAdjCalc!$A$7:$BY$374,32,FALSE)</f>
        <v>140007</v>
      </c>
      <c r="Z42" s="89" t="str">
        <f>VLOOKUP($A$1,BudgAdjCalc!$A$7:$BY$374,36,FALSE)</f>
        <v>60% Adj.</v>
      </c>
      <c r="AA42" s="91">
        <f>Y42/X42</f>
        <v>3.2851080124705848E-2</v>
      </c>
    </row>
    <row r="43" spans="2:27" x14ac:dyDescent="0.2">
      <c r="W43" s="87" t="s">
        <v>405</v>
      </c>
      <c r="X43" s="89">
        <f>VLOOKUP($A$1,BudgAdjCalc!$A$7:$BY$374,41,FALSE)</f>
        <v>4383400</v>
      </c>
      <c r="Y43" s="89">
        <f>VLOOKUP($A$1,BudgAdjCalc!$A$7:$BY$374,46,FALSE)</f>
        <v>55907</v>
      </c>
      <c r="Z43" s="89" t="str">
        <f>VLOOKUP($A$1,BudgAdjCalc!$A$7:$BY$374,50,FALSE)</f>
        <v>50% Adj.</v>
      </c>
      <c r="AA43" s="91">
        <f>Y43/X43</f>
        <v>1.2754254688141625E-2</v>
      </c>
    </row>
    <row r="44" spans="2:27" x14ac:dyDescent="0.2">
      <c r="W44" s="87" t="s">
        <v>411</v>
      </c>
      <c r="X44" s="89">
        <f>VLOOKUP($A$1,BudgAdjCalc!$A$7:$BY$374,55,FALSE)</f>
        <v>4455524</v>
      </c>
      <c r="Y44" s="89">
        <f>VLOOKUP($A$1,BudgAdjCalc!$A$7:$BY$374,60,FALSE)</f>
        <v>15876</v>
      </c>
      <c r="Z44" s="89" t="str">
        <f>VLOOKUP($A$1,BudgAdjCalc!$A$7:$BY$374,64,FALSE)</f>
        <v>40% Adj.</v>
      </c>
      <c r="AA44" s="91">
        <f>Y44/X44</f>
        <v>3.5632172557032572E-3</v>
      </c>
    </row>
    <row r="45" spans="2:27" x14ac:dyDescent="0.2">
      <c r="W45" s="87" t="s">
        <v>438</v>
      </c>
      <c r="X45" s="89">
        <f>VLOOKUP($A$1,BudgAdjCalc!$A$7:$BY$374,69,FALSE)</f>
        <v>4593968</v>
      </c>
      <c r="Y45" s="89">
        <f>VLOOKUP($A$1,BudgAdjCalc!$A$7:$BY$374,74,FALSE)</f>
        <v>0</v>
      </c>
      <c r="Z45" s="89" t="str">
        <f>VLOOKUP($A$1,BudgAdjCalc!$A$7:$DY$374,78,FALSE)</f>
        <v>N.A.</v>
      </c>
      <c r="AA45" s="91">
        <f>Y45/X45</f>
        <v>0</v>
      </c>
    </row>
    <row r="53" ht="17.25" customHeight="1" x14ac:dyDescent="0.2"/>
  </sheetData>
  <mergeCells count="1">
    <mergeCell ref="B4:E4"/>
  </mergeCells>
  <phoneticPr fontId="0" type="noConversion"/>
  <printOptions horizontalCentered="1"/>
  <pageMargins left="0.17" right="0.16" top="0.2" bottom="0.24" header="0.17" footer="0.17"/>
  <pageSetup scale="6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9525</xdr:colOff>
                    <xdr:row>4</xdr:row>
                    <xdr:rowOff>104775</xdr:rowOff>
                  </from>
                  <to>
                    <xdr:col>4</xdr:col>
                    <xdr:colOff>76200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C184B-4722-4069-879A-AC42292D86AF}">
  <dimension ref="A1:EW379"/>
  <sheetViews>
    <sheetView topLeftCell="BO1" workbookViewId="0">
      <pane ySplit="2715" topLeftCell="A357" activePane="bottomLeft"/>
      <selection activeCell="BV3" sqref="BV3"/>
      <selection pane="bottomLeft" activeCell="BW1" sqref="BW1:EW1"/>
    </sheetView>
  </sheetViews>
  <sheetFormatPr defaultRowHeight="12.75" x14ac:dyDescent="0.2"/>
  <cols>
    <col min="5" max="5" width="11.5703125" bestFit="1" customWidth="1"/>
    <col min="10" max="10" width="1.85546875" style="6" customWidth="1"/>
    <col min="11" max="11" width="9.5703125" bestFit="1" customWidth="1"/>
    <col min="14" max="14" width="11.85546875" customWidth="1"/>
    <col min="18" max="18" width="10.85546875" customWidth="1"/>
    <col min="21" max="21" width="11" customWidth="1"/>
    <col min="23" max="23" width="11" bestFit="1" customWidth="1"/>
    <col min="24" max="24" width="2.85546875" style="6" customWidth="1"/>
    <col min="38" max="38" width="2.42578125" style="6" customWidth="1"/>
    <col min="42" max="42" width="10.7109375" customWidth="1"/>
    <col min="52" max="52" width="2.140625" style="6" customWidth="1"/>
    <col min="66" max="66" width="1.5703125" style="6" customWidth="1"/>
  </cols>
  <sheetData>
    <row r="1" spans="1:153" x14ac:dyDescent="0.2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 s="6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 s="6">
        <v>38</v>
      </c>
      <c r="AM1">
        <v>39</v>
      </c>
      <c r="AN1" s="6">
        <v>40</v>
      </c>
      <c r="AO1">
        <v>41</v>
      </c>
      <c r="AP1" s="6">
        <v>42</v>
      </c>
      <c r="AQ1">
        <v>43</v>
      </c>
      <c r="AR1" s="6">
        <v>44</v>
      </c>
      <c r="AS1">
        <v>45</v>
      </c>
      <c r="AT1" s="6">
        <v>46</v>
      </c>
      <c r="AU1">
        <v>47</v>
      </c>
      <c r="AV1" s="6">
        <v>48</v>
      </c>
      <c r="AW1">
        <v>49</v>
      </c>
      <c r="AX1" s="6">
        <v>50</v>
      </c>
      <c r="AY1">
        <v>51</v>
      </c>
      <c r="AZ1" s="6">
        <v>52</v>
      </c>
      <c r="BA1">
        <v>53</v>
      </c>
      <c r="BB1" s="6">
        <v>54</v>
      </c>
      <c r="BC1">
        <v>55</v>
      </c>
      <c r="BD1" s="6">
        <v>56</v>
      </c>
      <c r="BE1">
        <v>57</v>
      </c>
      <c r="BF1" s="6">
        <v>58</v>
      </c>
      <c r="BG1">
        <v>59</v>
      </c>
      <c r="BH1" s="6">
        <v>60</v>
      </c>
      <c r="BI1">
        <v>61</v>
      </c>
      <c r="BJ1" s="6">
        <v>62</v>
      </c>
      <c r="BK1">
        <v>63</v>
      </c>
      <c r="BL1" s="6">
        <v>64</v>
      </c>
      <c r="BM1">
        <v>65</v>
      </c>
      <c r="BN1" s="6">
        <v>66</v>
      </c>
      <c r="BO1">
        <v>67</v>
      </c>
      <c r="BP1" s="6">
        <v>68</v>
      </c>
      <c r="BQ1">
        <v>69</v>
      </c>
      <c r="BR1" s="6">
        <v>70</v>
      </c>
      <c r="BS1">
        <v>71</v>
      </c>
      <c r="BT1" s="6">
        <v>72</v>
      </c>
      <c r="BU1">
        <v>73</v>
      </c>
      <c r="BV1" s="6">
        <v>74</v>
      </c>
      <c r="BW1">
        <v>75</v>
      </c>
      <c r="BX1" s="6">
        <v>76</v>
      </c>
      <c r="BY1">
        <v>77</v>
      </c>
      <c r="BZ1" s="6">
        <v>78</v>
      </c>
      <c r="CA1">
        <v>79</v>
      </c>
      <c r="CB1" s="6">
        <v>80</v>
      </c>
      <c r="CC1">
        <v>81</v>
      </c>
      <c r="CD1" s="6">
        <v>82</v>
      </c>
      <c r="CE1">
        <v>83</v>
      </c>
      <c r="CF1" s="6">
        <v>84</v>
      </c>
      <c r="CG1">
        <v>85</v>
      </c>
      <c r="CH1" s="6">
        <v>86</v>
      </c>
      <c r="CI1">
        <v>87</v>
      </c>
      <c r="CJ1" s="6">
        <v>88</v>
      </c>
      <c r="CK1">
        <v>89</v>
      </c>
      <c r="CL1" s="6">
        <v>90</v>
      </c>
      <c r="CM1">
        <v>91</v>
      </c>
      <c r="CN1" s="6">
        <v>92</v>
      </c>
      <c r="CO1">
        <v>93</v>
      </c>
      <c r="CP1" s="6">
        <v>94</v>
      </c>
      <c r="CQ1">
        <v>95</v>
      </c>
      <c r="CR1" s="6">
        <v>96</v>
      </c>
      <c r="CS1">
        <v>97</v>
      </c>
      <c r="CT1" s="6">
        <v>98</v>
      </c>
      <c r="CU1">
        <v>99</v>
      </c>
      <c r="CV1" s="6">
        <v>100</v>
      </c>
      <c r="CW1">
        <v>101</v>
      </c>
      <c r="CX1" s="6">
        <v>102</v>
      </c>
      <c r="CY1">
        <v>103</v>
      </c>
      <c r="CZ1" s="6">
        <v>104</v>
      </c>
      <c r="DA1">
        <v>105</v>
      </c>
      <c r="DB1" s="6">
        <v>106</v>
      </c>
      <c r="DC1">
        <v>107</v>
      </c>
      <c r="DD1" s="6">
        <v>108</v>
      </c>
      <c r="DE1">
        <v>109</v>
      </c>
      <c r="DF1" s="6">
        <v>110</v>
      </c>
      <c r="DG1">
        <v>111</v>
      </c>
      <c r="DH1" s="6">
        <v>112</v>
      </c>
      <c r="DI1">
        <v>113</v>
      </c>
      <c r="DJ1" s="6">
        <v>114</v>
      </c>
      <c r="DK1">
        <v>115</v>
      </c>
      <c r="DL1" s="6">
        <v>116</v>
      </c>
      <c r="DM1">
        <v>117</v>
      </c>
      <c r="DN1" s="6">
        <v>118</v>
      </c>
      <c r="DO1">
        <v>119</v>
      </c>
      <c r="DP1" s="6">
        <v>120</v>
      </c>
      <c r="DQ1">
        <v>121</v>
      </c>
      <c r="DR1" s="6">
        <v>122</v>
      </c>
      <c r="DS1">
        <v>123</v>
      </c>
      <c r="DT1" s="6">
        <v>124</v>
      </c>
      <c r="DU1">
        <v>125</v>
      </c>
      <c r="DV1" s="6">
        <v>126</v>
      </c>
      <c r="DW1">
        <v>127</v>
      </c>
      <c r="DX1" s="6">
        <v>128</v>
      </c>
      <c r="DY1">
        <v>129</v>
      </c>
      <c r="DZ1" s="6">
        <v>130</v>
      </c>
      <c r="EA1">
        <v>131</v>
      </c>
      <c r="EB1" s="6">
        <v>132</v>
      </c>
      <c r="EC1">
        <v>133</v>
      </c>
      <c r="ED1" s="6">
        <v>134</v>
      </c>
      <c r="EE1">
        <v>135</v>
      </c>
      <c r="EF1" s="6">
        <v>136</v>
      </c>
      <c r="EG1">
        <v>137</v>
      </c>
      <c r="EH1" s="6">
        <v>138</v>
      </c>
      <c r="EI1">
        <v>139</v>
      </c>
      <c r="EJ1" s="6">
        <v>140</v>
      </c>
      <c r="EK1">
        <v>141</v>
      </c>
      <c r="EL1" s="6">
        <v>142</v>
      </c>
      <c r="EM1">
        <v>143</v>
      </c>
      <c r="EN1" s="6">
        <v>144</v>
      </c>
      <c r="EO1">
        <v>145</v>
      </c>
      <c r="EP1" s="6">
        <v>146</v>
      </c>
      <c r="EQ1">
        <v>147</v>
      </c>
      <c r="ER1" s="6">
        <v>148</v>
      </c>
      <c r="ES1">
        <v>149</v>
      </c>
      <c r="ET1" s="6">
        <v>150</v>
      </c>
      <c r="EU1">
        <v>151</v>
      </c>
      <c r="EV1" s="6">
        <v>152</v>
      </c>
      <c r="EW1">
        <v>153</v>
      </c>
    </row>
    <row r="2" spans="1:153" x14ac:dyDescent="0.2">
      <c r="K2" s="4">
        <f>'S.D. Est.'!L5</f>
        <v>0.04</v>
      </c>
      <c r="L2" s="5" t="s">
        <v>341</v>
      </c>
      <c r="M2" s="6"/>
      <c r="N2" s="6"/>
      <c r="O2" s="6"/>
      <c r="P2" s="6"/>
      <c r="Q2" s="6"/>
      <c r="R2" s="5" t="s">
        <v>342</v>
      </c>
      <c r="S2" s="5"/>
      <c r="T2" s="5"/>
      <c r="U2" s="7">
        <f>R373</f>
        <v>11882670</v>
      </c>
      <c r="Y2" s="4">
        <f>'S.D. Est.'!N5</f>
        <v>0.04</v>
      </c>
      <c r="Z2" s="5" t="s">
        <v>345</v>
      </c>
      <c r="AA2" s="6"/>
      <c r="AB2" s="6"/>
      <c r="AC2" s="6"/>
      <c r="AD2" s="6"/>
      <c r="AE2" s="6"/>
      <c r="AF2" s="5" t="s">
        <v>346</v>
      </c>
      <c r="AG2" s="5"/>
      <c r="AH2" s="5"/>
      <c r="AI2" s="7">
        <f>AF373</f>
        <v>8501658</v>
      </c>
      <c r="AM2" s="4">
        <f>'S.D. Est.'!P5</f>
        <v>0.04</v>
      </c>
      <c r="AN2" s="5" t="s">
        <v>404</v>
      </c>
      <c r="AO2" s="6"/>
      <c r="AP2" s="6"/>
      <c r="AQ2" s="6"/>
      <c r="AR2" s="6"/>
      <c r="AS2" s="6"/>
      <c r="AT2" s="5" t="s">
        <v>407</v>
      </c>
      <c r="AU2" s="5"/>
      <c r="AV2" s="5"/>
      <c r="AW2" s="7">
        <f>AT373</f>
        <v>6867831</v>
      </c>
      <c r="BA2" s="4">
        <f>'S.D. Est.'!R5</f>
        <v>0.04</v>
      </c>
      <c r="BB2" s="5" t="s">
        <v>409</v>
      </c>
      <c r="BC2" s="6"/>
      <c r="BD2" s="6"/>
      <c r="BE2" s="6"/>
      <c r="BF2" s="6"/>
      <c r="BG2" s="6"/>
      <c r="BH2" s="5" t="s">
        <v>410</v>
      </c>
      <c r="BI2" s="5"/>
      <c r="BJ2" s="5"/>
      <c r="BK2" s="7">
        <f>BH373</f>
        <v>4822841</v>
      </c>
      <c r="BO2" s="4">
        <f>'S.D. Est.'!T5</f>
        <v>0.04</v>
      </c>
      <c r="BP2" s="5" t="s">
        <v>449</v>
      </c>
      <c r="BQ2" s="6"/>
      <c r="BR2" s="6"/>
      <c r="BS2" s="6"/>
      <c r="BT2" s="6"/>
      <c r="BU2" s="6"/>
      <c r="BV2" s="5" t="s">
        <v>450</v>
      </c>
      <c r="BW2" s="5"/>
      <c r="BX2" s="5"/>
      <c r="BY2" s="7">
        <f>BV373</f>
        <v>3809288</v>
      </c>
    </row>
    <row r="3" spans="1:153" x14ac:dyDescent="0.2">
      <c r="K3" s="6">
        <f>ROUND(K2*G4,0)</f>
        <v>197</v>
      </c>
      <c r="L3" s="5" t="s">
        <v>335</v>
      </c>
      <c r="M3" s="6"/>
      <c r="N3" s="6"/>
      <c r="O3" s="6"/>
      <c r="P3" s="6"/>
      <c r="Q3" s="6"/>
      <c r="R3" s="5" t="s">
        <v>334</v>
      </c>
      <c r="S3" s="5"/>
      <c r="T3" s="5"/>
      <c r="U3" s="7">
        <f>R374</f>
        <v>126</v>
      </c>
      <c r="Y3" s="6">
        <f>ROUND(Y2*K4,0)</f>
        <v>205</v>
      </c>
      <c r="Z3" s="5" t="s">
        <v>335</v>
      </c>
      <c r="AA3" s="6"/>
      <c r="AB3" s="6"/>
      <c r="AC3" s="6"/>
      <c r="AD3" s="6"/>
      <c r="AE3" s="6"/>
      <c r="AF3" s="5" t="s">
        <v>334</v>
      </c>
      <c r="AG3" s="5"/>
      <c r="AH3" s="5"/>
      <c r="AI3" s="7">
        <f>AF374</f>
        <v>110</v>
      </c>
      <c r="AM3" s="6">
        <f>ROUND(AM2*Y4,0)</f>
        <v>213</v>
      </c>
      <c r="AN3" s="5" t="s">
        <v>335</v>
      </c>
      <c r="AO3" s="6"/>
      <c r="AP3" s="6"/>
      <c r="AQ3" s="6"/>
      <c r="AR3" s="6"/>
      <c r="AS3" s="6"/>
      <c r="AT3" s="5" t="s">
        <v>334</v>
      </c>
      <c r="AU3" s="5"/>
      <c r="AV3" s="5"/>
      <c r="AW3" s="7">
        <f>AT374</f>
        <v>104</v>
      </c>
      <c r="BA3" s="6">
        <f>ROUND(BA2*AM4,0)</f>
        <v>222</v>
      </c>
      <c r="BB3" s="5" t="s">
        <v>335</v>
      </c>
      <c r="BC3" s="6"/>
      <c r="BD3" s="6"/>
      <c r="BE3" s="6"/>
      <c r="BF3" s="6"/>
      <c r="BG3" s="6"/>
      <c r="BH3" s="5" t="s">
        <v>334</v>
      </c>
      <c r="BI3" s="5"/>
      <c r="BJ3" s="5"/>
      <c r="BK3" s="7">
        <f>BH374</f>
        <v>91</v>
      </c>
      <c r="BO3" s="6">
        <f>ROUND(BO2*BA4,0)</f>
        <v>231</v>
      </c>
      <c r="BP3" s="5" t="s">
        <v>335</v>
      </c>
      <c r="BQ3" s="6"/>
      <c r="BR3" s="6"/>
      <c r="BS3" s="6"/>
      <c r="BT3" s="6"/>
      <c r="BU3" s="6"/>
      <c r="BV3" s="5" t="s">
        <v>334</v>
      </c>
      <c r="BW3" s="5"/>
      <c r="BX3" s="5"/>
      <c r="BY3" s="7">
        <f>BV374</f>
        <v>90</v>
      </c>
    </row>
    <row r="4" spans="1:153" x14ac:dyDescent="0.2">
      <c r="G4">
        <f>MIN(G8:G372)</f>
        <v>4931</v>
      </c>
      <c r="K4" s="6">
        <f>K3+G4</f>
        <v>5128</v>
      </c>
      <c r="L4" s="5" t="s">
        <v>336</v>
      </c>
      <c r="M4" s="6"/>
      <c r="N4" s="6"/>
      <c r="O4" s="6"/>
      <c r="P4" s="6"/>
      <c r="Q4" s="6"/>
      <c r="R4" s="6"/>
      <c r="S4" s="6"/>
      <c r="T4" s="6"/>
      <c r="U4" s="6"/>
      <c r="Y4" s="6">
        <f>Y3+K4</f>
        <v>5333</v>
      </c>
      <c r="Z4" s="5" t="s">
        <v>336</v>
      </c>
      <c r="AA4" s="6"/>
      <c r="AB4" s="6"/>
      <c r="AC4" s="6"/>
      <c r="AD4" s="6"/>
      <c r="AE4" s="6"/>
      <c r="AF4" s="6"/>
      <c r="AG4" s="6"/>
      <c r="AH4" s="6"/>
      <c r="AI4" s="6"/>
      <c r="AM4" s="6">
        <f>AM3+Y4</f>
        <v>5546</v>
      </c>
      <c r="AN4" s="5" t="s">
        <v>336</v>
      </c>
      <c r="AO4" s="6"/>
      <c r="AP4" s="6"/>
      <c r="AQ4" s="6"/>
      <c r="AR4" s="6"/>
      <c r="AS4" s="6"/>
      <c r="AT4" s="6"/>
      <c r="AU4" s="6"/>
      <c r="AV4" s="6"/>
      <c r="AW4" s="6"/>
      <c r="BA4" s="6">
        <f>BA3+AM4</f>
        <v>5768</v>
      </c>
      <c r="BB4" s="5" t="s">
        <v>336</v>
      </c>
      <c r="BC4" s="6"/>
      <c r="BD4" s="6"/>
      <c r="BE4" s="6"/>
      <c r="BF4" s="6"/>
      <c r="BG4" s="6"/>
      <c r="BH4" s="6"/>
      <c r="BI4" s="6"/>
      <c r="BJ4" s="6"/>
      <c r="BK4" s="6"/>
      <c r="BO4" s="6">
        <f>BO3+BA4</f>
        <v>5999</v>
      </c>
      <c r="BP4" s="5" t="s">
        <v>336</v>
      </c>
      <c r="BQ4" s="6"/>
      <c r="BR4" s="6"/>
      <c r="BS4" s="6"/>
      <c r="BT4" s="6"/>
      <c r="BU4" s="6"/>
      <c r="BV4" s="6"/>
      <c r="BW4" s="6"/>
      <c r="BX4" s="6"/>
      <c r="BY4" s="6"/>
    </row>
    <row r="5" spans="1:153" x14ac:dyDescent="0.2">
      <c r="K5" s="95" t="s">
        <v>343</v>
      </c>
      <c r="L5" s="95"/>
      <c r="M5" s="95"/>
      <c r="N5" s="95"/>
      <c r="O5" s="95"/>
      <c r="P5" s="95"/>
      <c r="Q5" s="95"/>
      <c r="R5" s="95"/>
      <c r="S5" s="95"/>
      <c r="T5" s="95"/>
      <c r="U5" s="95"/>
      <c r="Y5" s="95" t="s">
        <v>344</v>
      </c>
      <c r="Z5" s="95"/>
      <c r="AA5" s="95"/>
      <c r="AB5" s="95"/>
      <c r="AC5" s="95"/>
      <c r="AD5" s="95"/>
      <c r="AE5" s="95"/>
      <c r="AF5" s="95"/>
      <c r="AG5" s="95"/>
      <c r="AH5" s="95"/>
      <c r="AI5" s="95"/>
      <c r="AM5" s="95" t="s">
        <v>405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BA5" s="95" t="s">
        <v>411</v>
      </c>
      <c r="BB5" s="95"/>
      <c r="BC5" s="95"/>
      <c r="BD5" s="95"/>
      <c r="BE5" s="95"/>
      <c r="BF5" s="95"/>
      <c r="BG5" s="95"/>
      <c r="BH5" s="95"/>
      <c r="BI5" s="95"/>
      <c r="BJ5" s="95"/>
      <c r="BK5" s="95"/>
      <c r="BO5" s="95" t="s">
        <v>438</v>
      </c>
      <c r="BP5" s="95"/>
      <c r="BQ5" s="95"/>
      <c r="BR5" s="95"/>
      <c r="BS5" s="95"/>
      <c r="BT5" s="95"/>
      <c r="BU5" s="95"/>
      <c r="BV5" s="95"/>
      <c r="BW5" s="95"/>
      <c r="BX5" s="95"/>
      <c r="BY5" s="95"/>
    </row>
    <row r="6" spans="1:153" ht="63.75" x14ac:dyDescent="0.2">
      <c r="K6" s="1" t="s">
        <v>337</v>
      </c>
      <c r="L6" s="1" t="s">
        <v>338</v>
      </c>
      <c r="M6" s="1" t="s">
        <v>339</v>
      </c>
      <c r="N6" s="1" t="s">
        <v>340</v>
      </c>
      <c r="O6" s="1" t="s">
        <v>331</v>
      </c>
      <c r="P6" s="1" t="s">
        <v>434</v>
      </c>
      <c r="Q6" s="1" t="s">
        <v>435</v>
      </c>
      <c r="R6" s="8" t="s">
        <v>333</v>
      </c>
      <c r="S6" s="1" t="s">
        <v>356</v>
      </c>
      <c r="T6" s="1" t="s">
        <v>332</v>
      </c>
      <c r="U6" s="1" t="s">
        <v>357</v>
      </c>
      <c r="V6" s="1" t="str">
        <f>U6</f>
        <v>Plan Districts Get</v>
      </c>
      <c r="W6" s="1" t="s">
        <v>440</v>
      </c>
      <c r="Y6" s="1" t="s">
        <v>347</v>
      </c>
      <c r="Z6" s="1" t="s">
        <v>348</v>
      </c>
      <c r="AA6" s="1" t="s">
        <v>349</v>
      </c>
      <c r="AB6" s="1" t="s">
        <v>350</v>
      </c>
      <c r="AC6" s="1" t="s">
        <v>331</v>
      </c>
      <c r="AD6" s="1" t="s">
        <v>441</v>
      </c>
      <c r="AE6" s="1" t="s">
        <v>435</v>
      </c>
      <c r="AF6" s="8" t="s">
        <v>333</v>
      </c>
      <c r="AG6" s="1" t="s">
        <v>356</v>
      </c>
      <c r="AH6" s="1" t="s">
        <v>332</v>
      </c>
      <c r="AI6" s="1" t="s">
        <v>357</v>
      </c>
      <c r="AJ6" s="1" t="str">
        <f>AI6</f>
        <v>Plan Districts Get</v>
      </c>
      <c r="AK6" s="1" t="s">
        <v>440</v>
      </c>
      <c r="AM6" s="1" t="s">
        <v>401</v>
      </c>
      <c r="AN6" s="1" t="s">
        <v>402</v>
      </c>
      <c r="AO6" s="1" t="s">
        <v>403</v>
      </c>
      <c r="AP6" s="1" t="s">
        <v>406</v>
      </c>
      <c r="AQ6" s="1" t="s">
        <v>331</v>
      </c>
      <c r="AR6" s="1" t="s">
        <v>442</v>
      </c>
      <c r="AS6" s="1" t="s">
        <v>435</v>
      </c>
      <c r="AT6" s="8" t="s">
        <v>333</v>
      </c>
      <c r="AU6" s="1" t="s">
        <v>356</v>
      </c>
      <c r="AV6" s="1" t="s">
        <v>332</v>
      </c>
      <c r="AW6" s="1" t="s">
        <v>357</v>
      </c>
      <c r="AX6" s="1" t="str">
        <f>AW6</f>
        <v>Plan Districts Get</v>
      </c>
      <c r="AY6" s="1" t="s">
        <v>440</v>
      </c>
      <c r="BA6" s="1" t="s">
        <v>412</v>
      </c>
      <c r="BB6" s="1" t="s">
        <v>413</v>
      </c>
      <c r="BC6" s="1" t="s">
        <v>414</v>
      </c>
      <c r="BD6" s="1" t="s">
        <v>415</v>
      </c>
      <c r="BE6" s="1" t="s">
        <v>331</v>
      </c>
      <c r="BF6" s="1" t="s">
        <v>443</v>
      </c>
      <c r="BG6" s="1" t="s">
        <v>435</v>
      </c>
      <c r="BH6" s="8" t="s">
        <v>333</v>
      </c>
      <c r="BI6" s="1" t="s">
        <v>356</v>
      </c>
      <c r="BJ6" s="1" t="s">
        <v>332</v>
      </c>
      <c r="BK6" s="1" t="s">
        <v>357</v>
      </c>
      <c r="BL6" s="1" t="str">
        <f>BK6</f>
        <v>Plan Districts Get</v>
      </c>
      <c r="BM6" s="1" t="s">
        <v>440</v>
      </c>
      <c r="BO6" s="1" t="s">
        <v>446</v>
      </c>
      <c r="BP6" s="1" t="s">
        <v>447</v>
      </c>
      <c r="BQ6" s="1" t="s">
        <v>448</v>
      </c>
      <c r="BR6" s="1" t="s">
        <v>444</v>
      </c>
      <c r="BS6" s="1" t="s">
        <v>331</v>
      </c>
      <c r="BT6" s="1" t="s">
        <v>445</v>
      </c>
      <c r="BU6" s="1" t="s">
        <v>435</v>
      </c>
      <c r="BV6" s="8" t="s">
        <v>333</v>
      </c>
      <c r="BW6" s="1" t="s">
        <v>356</v>
      </c>
      <c r="BX6" s="1" t="s">
        <v>332</v>
      </c>
      <c r="BY6" s="1" t="s">
        <v>357</v>
      </c>
      <c r="BZ6" s="1" t="str">
        <f>BY6</f>
        <v>Plan Districts Get</v>
      </c>
      <c r="CA6" s="1" t="s">
        <v>440</v>
      </c>
    </row>
    <row r="7" spans="1:153" x14ac:dyDescent="0.2">
      <c r="B7" s="2" t="s">
        <v>395</v>
      </c>
      <c r="C7" s="2" t="s">
        <v>417</v>
      </c>
      <c r="D7" s="2" t="s">
        <v>418</v>
      </c>
      <c r="E7" s="27" t="s">
        <v>419</v>
      </c>
      <c r="F7" s="27" t="s">
        <v>432</v>
      </c>
      <c r="G7" s="27" t="s">
        <v>433</v>
      </c>
      <c r="H7" s="2" t="s">
        <v>420</v>
      </c>
      <c r="I7" s="2" t="s">
        <v>421</v>
      </c>
      <c r="J7" s="82"/>
      <c r="K7" s="2" t="s">
        <v>422</v>
      </c>
      <c r="L7" s="2"/>
      <c r="M7" s="2"/>
      <c r="N7" s="2"/>
      <c r="O7" s="2"/>
      <c r="P7" s="2"/>
      <c r="Q7" s="2"/>
      <c r="R7" s="84"/>
      <c r="S7" s="2"/>
      <c r="T7" s="2"/>
      <c r="U7" s="2"/>
      <c r="V7" s="2"/>
      <c r="W7" s="2"/>
      <c r="X7" s="82"/>
      <c r="Y7" s="2" t="s">
        <v>423</v>
      </c>
      <c r="AM7" s="2" t="s">
        <v>424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82"/>
      <c r="BA7" s="2" t="s">
        <v>425</v>
      </c>
      <c r="BO7" s="2" t="s">
        <v>426</v>
      </c>
    </row>
    <row r="8" spans="1:153" x14ac:dyDescent="0.2">
      <c r="A8">
        <v>1</v>
      </c>
      <c r="B8" s="2">
        <v>7</v>
      </c>
      <c r="C8" s="2">
        <v>9</v>
      </c>
      <c r="D8" s="2" t="s">
        <v>1</v>
      </c>
      <c r="E8" s="2">
        <v>4495214</v>
      </c>
      <c r="F8" s="2">
        <v>832.3</v>
      </c>
      <c r="G8" s="2">
        <v>5041</v>
      </c>
      <c r="H8" s="2">
        <v>4195624</v>
      </c>
      <c r="I8" s="2">
        <v>239672</v>
      </c>
      <c r="J8" s="82"/>
      <c r="K8" s="2">
        <v>816</v>
      </c>
      <c r="L8" s="2">
        <f>G8+$K$3</f>
        <v>5238</v>
      </c>
      <c r="M8" s="2">
        <f>L8*K8</f>
        <v>4274208</v>
      </c>
      <c r="N8" s="2">
        <f>ROUND(IF(M8&lt;E8,0.7*(E8-M8),0),0)</f>
        <v>154704</v>
      </c>
      <c r="O8" s="2">
        <f>ROUND(IF(1.01*H8&gt;M8,(1.01*H8-M8),0),0)</f>
        <v>0</v>
      </c>
      <c r="P8" s="2">
        <f>IF(N8&gt;O8,N8,0)</f>
        <v>154704</v>
      </c>
      <c r="Q8" s="2">
        <f>IF(O8&gt;N8,O8,0)</f>
        <v>0</v>
      </c>
      <c r="R8" s="84">
        <f>Q8+P8</f>
        <v>154704</v>
      </c>
      <c r="S8" s="2">
        <f>IF(N8&gt;O8,2,0)</f>
        <v>2</v>
      </c>
      <c r="T8" s="2">
        <f>IF(O8&gt;N8,1,0)</f>
        <v>0</v>
      </c>
      <c r="U8" s="2">
        <f>T8+S8</f>
        <v>2</v>
      </c>
      <c r="V8" s="83" t="str">
        <f t="shared" ref="V8:V71" si="0">VLOOKUP(U8,$T$377:$U$379,2,FALSE)</f>
        <v>70% Adj.</v>
      </c>
      <c r="W8" s="2">
        <f>R8+M8</f>
        <v>4428912</v>
      </c>
      <c r="X8" s="82"/>
      <c r="Y8" s="2">
        <v>783</v>
      </c>
      <c r="Z8">
        <f>$Y$3+L8</f>
        <v>5443</v>
      </c>
      <c r="AA8">
        <f>ROUND(Z8*Y8,0)</f>
        <v>4261869</v>
      </c>
      <c r="AB8" s="2">
        <f>ROUND(IF(AA8&lt;$E8,0.6*($E8-AA8),0),0)</f>
        <v>140007</v>
      </c>
      <c r="AC8" s="2">
        <f>ROUND(IF(1.01*M8&gt;AA8,(1.01*M8-AA8),0),0)</f>
        <v>55081</v>
      </c>
      <c r="AD8" s="2">
        <f>IF(AB8&gt;AC8,AB8,0)</f>
        <v>140007</v>
      </c>
      <c r="AE8" s="2">
        <f>IF(AC8&gt;AB8,AC8,0)</f>
        <v>0</v>
      </c>
      <c r="AF8" s="84">
        <f>AE8+AD8</f>
        <v>140007</v>
      </c>
      <c r="AG8" s="2">
        <f>IF(AB8&gt;AC8,2,0)</f>
        <v>2</v>
      </c>
      <c r="AH8" s="2">
        <f>IF(AC8&gt;AB8,1,0)</f>
        <v>0</v>
      </c>
      <c r="AI8" s="2">
        <f>AH8+AG8</f>
        <v>2</v>
      </c>
      <c r="AJ8" s="83" t="str">
        <f>VLOOKUP(AI8,$AH$377:$AI$379,2,FALSE)</f>
        <v>60% Adj.</v>
      </c>
      <c r="AK8" s="2">
        <f>AF8+AA8</f>
        <v>4401876</v>
      </c>
      <c r="AM8" s="2">
        <v>775</v>
      </c>
      <c r="AN8">
        <f>$AM$3+Z8</f>
        <v>5656</v>
      </c>
      <c r="AO8">
        <f>ROUND(AN8*AM8,0)</f>
        <v>4383400</v>
      </c>
      <c r="AP8" s="2">
        <f t="shared" ref="AP8:AP71" si="1">ROUND(IF(AO8&lt;$E8,0.5*($E8-AO8),0),0)</f>
        <v>55907</v>
      </c>
      <c r="AQ8" s="2">
        <f>ROUND(IF(1.01*AA8&gt;AO8,(1.01*AA8-AO8),0),0)</f>
        <v>0</v>
      </c>
      <c r="AR8" s="2">
        <f>IF(AP8&gt;AQ8,AP8,0)</f>
        <v>55907</v>
      </c>
      <c r="AS8" s="2">
        <f>IF(AQ8&gt;AP8,AQ8,0)</f>
        <v>0</v>
      </c>
      <c r="AT8" s="84">
        <f>AS8+AR8</f>
        <v>55907</v>
      </c>
      <c r="AU8" s="2">
        <f>IF(AP8&gt;AQ8,2,0)</f>
        <v>2</v>
      </c>
      <c r="AV8" s="2">
        <f>IF(AQ8&gt;AP8,1,0)</f>
        <v>0</v>
      </c>
      <c r="AW8" s="2">
        <f>AV8+AU8</f>
        <v>2</v>
      </c>
      <c r="AX8" s="83" t="str">
        <f>VLOOKUP(AW8,$AV$377:$AW$379,2,FALSE)</f>
        <v>50% Adj.</v>
      </c>
      <c r="AY8" s="2">
        <f>AT8+AO8</f>
        <v>4439307</v>
      </c>
      <c r="AZ8" s="82"/>
      <c r="BA8" s="2">
        <v>758</v>
      </c>
      <c r="BB8">
        <f>$BA$3+AN8</f>
        <v>5878</v>
      </c>
      <c r="BC8">
        <f>ROUND(BB8*BA8,0)</f>
        <v>4455524</v>
      </c>
      <c r="BD8" s="2">
        <f>ROUND(IF(BC8&lt;$E8,0.4*($E8-BC8),0),0)</f>
        <v>15876</v>
      </c>
      <c r="BE8" s="2">
        <f>ROUND(IF(1.01*AO8&gt;BC8,(1.01*AO8-BC8),0),0)</f>
        <v>0</v>
      </c>
      <c r="BF8" s="2">
        <f>IF(BD8&gt;BE8,BD8,0)</f>
        <v>15876</v>
      </c>
      <c r="BG8" s="2">
        <f>IF(BE8&gt;BD8,BE8,0)</f>
        <v>0</v>
      </c>
      <c r="BH8" s="84">
        <f>BG8+BF8</f>
        <v>15876</v>
      </c>
      <c r="BI8" s="2">
        <f>IF(BD8&gt;BE8,2,0)</f>
        <v>2</v>
      </c>
      <c r="BJ8" s="2">
        <f>IF(BE8&gt;BD8,1,0)</f>
        <v>0</v>
      </c>
      <c r="BK8" s="2">
        <f>BJ8+BI8</f>
        <v>2</v>
      </c>
      <c r="BL8" s="83" t="str">
        <f>VLOOKUP(BK8,$BJ$377:$BK$379,2,FALSE)</f>
        <v>40% Adj.</v>
      </c>
      <c r="BM8" s="2">
        <f>BH8+BC8</f>
        <v>4471400</v>
      </c>
      <c r="BO8" s="2">
        <v>752</v>
      </c>
      <c r="BP8">
        <f>$BO$3+BB8</f>
        <v>6109</v>
      </c>
      <c r="BQ8">
        <f>ROUND(BP8*BO8,0)</f>
        <v>4593968</v>
      </c>
      <c r="BR8" s="2">
        <f>ROUND(IF(BQ8&lt;$E8,0.3*($E8-BQ8),0),0)</f>
        <v>0</v>
      </c>
      <c r="BS8" s="2">
        <f>ROUND(IF(1.01*BC8&gt;BQ8,(1.01*BC8-BQ8),0),0)</f>
        <v>0</v>
      </c>
      <c r="BT8" s="2">
        <f>IF(BR8&gt;BS8,BR8,0)</f>
        <v>0</v>
      </c>
      <c r="BU8" s="2">
        <f>IF(BS8&gt;BR8,BS8,0)</f>
        <v>0</v>
      </c>
      <c r="BV8" s="84">
        <f>BU8+BT8</f>
        <v>0</v>
      </c>
      <c r="BW8" s="2">
        <f>IF(BR8&gt;BS8,2,0)</f>
        <v>0</v>
      </c>
      <c r="BX8" s="2">
        <f>IF(BS8&gt;BR8,1,0)</f>
        <v>0</v>
      </c>
      <c r="BY8" s="2">
        <f>BX8+BW8</f>
        <v>0</v>
      </c>
      <c r="BZ8" s="83" t="str">
        <f>VLOOKUP(BY8,$BX$377:$BY$379,2,FALSE)</f>
        <v>N.A.</v>
      </c>
      <c r="CA8" s="2">
        <f>BV8+BQ8</f>
        <v>4593968</v>
      </c>
    </row>
    <row r="9" spans="1:153" x14ac:dyDescent="0.2">
      <c r="A9">
        <v>2</v>
      </c>
      <c r="B9" s="2">
        <v>11</v>
      </c>
      <c r="C9" s="2">
        <v>18</v>
      </c>
      <c r="D9" s="2" t="s">
        <v>0</v>
      </c>
      <c r="E9" s="2">
        <v>1838577</v>
      </c>
      <c r="F9" s="2">
        <v>346.4</v>
      </c>
      <c r="G9" s="2">
        <v>4931</v>
      </c>
      <c r="H9" s="2">
        <v>1708098</v>
      </c>
      <c r="I9" s="2">
        <v>104383</v>
      </c>
      <c r="J9" s="82"/>
      <c r="K9" s="2">
        <v>344</v>
      </c>
      <c r="L9" s="2">
        <f t="shared" ref="L9:L72" si="2">G9+$K$3</f>
        <v>5128</v>
      </c>
      <c r="M9" s="2">
        <f t="shared" ref="M9:M72" si="3">L9*K9</f>
        <v>1764032</v>
      </c>
      <c r="N9" s="2">
        <f t="shared" ref="N9:N72" si="4">ROUND(IF(M9&lt;E9,0.7*(E9-M9),0),0)</f>
        <v>52182</v>
      </c>
      <c r="O9" s="2">
        <f t="shared" ref="O9:O72" si="5">ROUND(IF(1.01*H9&gt;M9,(1.01*H9-M9),0),0)</f>
        <v>0</v>
      </c>
      <c r="P9" s="2">
        <f t="shared" ref="P9:P72" si="6">IF(N9&gt;O9,N9,0)</f>
        <v>52182</v>
      </c>
      <c r="Q9" s="2">
        <f t="shared" ref="Q9:Q72" si="7">IF(O9&gt;N9,O9,0)</f>
        <v>0</v>
      </c>
      <c r="R9" s="84">
        <f t="shared" ref="R9:R72" si="8">Q9+P9</f>
        <v>52182</v>
      </c>
      <c r="S9" s="2">
        <f t="shared" ref="S9:S72" si="9">IF(N9&gt;O9,2,0)</f>
        <v>2</v>
      </c>
      <c r="T9" s="2">
        <f t="shared" ref="T9:T72" si="10">IF(O9&gt;N9,1,0)</f>
        <v>0</v>
      </c>
      <c r="U9" s="2">
        <f t="shared" ref="U9:U72" si="11">T9+S9</f>
        <v>2</v>
      </c>
      <c r="V9" s="83" t="str">
        <f t="shared" si="0"/>
        <v>70% Adj.</v>
      </c>
      <c r="W9" s="2">
        <f t="shared" ref="W9:W72" si="12">R9+M9</f>
        <v>1816214</v>
      </c>
      <c r="X9" s="82"/>
      <c r="Y9" s="2">
        <v>341</v>
      </c>
      <c r="Z9">
        <f t="shared" ref="Z9:Z72" si="13">$Y$3+L9</f>
        <v>5333</v>
      </c>
      <c r="AA9">
        <f t="shared" ref="AA9:AA72" si="14">ROUND(Z9*Y9,0)</f>
        <v>1818553</v>
      </c>
      <c r="AB9" s="2">
        <f t="shared" ref="AB9:AB72" si="15">ROUND(IF(AA9&lt;$E9,0.6*($E9-AA9),0),0)</f>
        <v>12014</v>
      </c>
      <c r="AC9" s="2">
        <f t="shared" ref="AC9:AC72" si="16">ROUND(IF(1.01*M9&gt;AA9,(1.01*M9-AA9),0),0)</f>
        <v>0</v>
      </c>
      <c r="AD9" s="2">
        <f t="shared" ref="AD9:AD72" si="17">IF(AB9&gt;AC9,AB9,0)</f>
        <v>12014</v>
      </c>
      <c r="AE9" s="2">
        <f t="shared" ref="AE9:AE72" si="18">IF(AC9&gt;AB9,AC9,0)</f>
        <v>0</v>
      </c>
      <c r="AF9" s="84">
        <f t="shared" ref="AF9:AF72" si="19">AE9+AD9</f>
        <v>12014</v>
      </c>
      <c r="AG9" s="2">
        <f t="shared" ref="AG9:AG72" si="20">IF(AB9&gt;AC9,2,0)</f>
        <v>2</v>
      </c>
      <c r="AH9" s="2">
        <f t="shared" ref="AH9:AH72" si="21">IF(AC9&gt;AB9,1,0)</f>
        <v>0</v>
      </c>
      <c r="AI9" s="2">
        <f t="shared" ref="AI9:AI72" si="22">AH9+AG9</f>
        <v>2</v>
      </c>
      <c r="AJ9" s="83" t="str">
        <f t="shared" ref="AJ9:AJ72" si="23">VLOOKUP(AI9,$AH$377:$AI$379,2,FALSE)</f>
        <v>60% Adj.</v>
      </c>
      <c r="AK9" s="2">
        <f t="shared" ref="AK9:AK72" si="24">AF9+AA9</f>
        <v>1830567</v>
      </c>
      <c r="AM9" s="2">
        <v>342</v>
      </c>
      <c r="AN9">
        <f t="shared" ref="AN9:AN72" si="25">$AM$3+Z9</f>
        <v>5546</v>
      </c>
      <c r="AO9">
        <f t="shared" ref="AO9:AO72" si="26">ROUND(AN9*AM9,0)</f>
        <v>1896732</v>
      </c>
      <c r="AP9" s="2">
        <f t="shared" si="1"/>
        <v>0</v>
      </c>
      <c r="AQ9" s="2">
        <f t="shared" ref="AQ9:AQ72" si="27">ROUND(IF(1.01*AA9&gt;AO9,(1.01*AA9-AO9),0),0)</f>
        <v>0</v>
      </c>
      <c r="AR9" s="2">
        <f t="shared" ref="AR9:AR72" si="28">IF(AP9&gt;AQ9,AP9,0)</f>
        <v>0</v>
      </c>
      <c r="AS9" s="2">
        <f t="shared" ref="AS9:AS72" si="29">IF(AQ9&gt;AP9,AQ9,0)</f>
        <v>0</v>
      </c>
      <c r="AT9" s="84">
        <f t="shared" ref="AT9:AT72" si="30">AS9+AR9</f>
        <v>0</v>
      </c>
      <c r="AU9" s="2">
        <f t="shared" ref="AU9:AU72" si="31">IF(AP9&gt;AQ9,2,0)</f>
        <v>0</v>
      </c>
      <c r="AV9" s="2">
        <f t="shared" ref="AV9:AV72" si="32">IF(AQ9&gt;AP9,1,0)</f>
        <v>0</v>
      </c>
      <c r="AW9" s="2">
        <f t="shared" ref="AW9:AW72" si="33">AV9+AU9</f>
        <v>0</v>
      </c>
      <c r="AX9" s="83" t="str">
        <f t="shared" ref="AX9:AX72" si="34">VLOOKUP(AW9,$AV$377:$AW$379,2,FALSE)</f>
        <v>N.A.</v>
      </c>
      <c r="AY9" s="2">
        <f t="shared" ref="AY9:AY72" si="35">AT9+AO9</f>
        <v>1896732</v>
      </c>
      <c r="AZ9" s="82"/>
      <c r="BA9" s="2">
        <v>348</v>
      </c>
      <c r="BB9">
        <f t="shared" ref="BB9:BB72" si="36">$BA$3+AN9</f>
        <v>5768</v>
      </c>
      <c r="BC9">
        <f t="shared" ref="BC9:BC72" si="37">ROUND(BB9*BA9,0)</f>
        <v>2007264</v>
      </c>
      <c r="BD9" s="2">
        <f t="shared" ref="BD9:BD72" si="38">ROUND(IF(BC9&lt;$E9,0.4*($E9-BC9),0),0)</f>
        <v>0</v>
      </c>
      <c r="BE9" s="2">
        <f t="shared" ref="BE9:BE72" si="39">ROUND(IF(1.01*AO9&gt;BC9,(1.01*AO9-BC9),0),0)</f>
        <v>0</v>
      </c>
      <c r="BF9" s="2">
        <f t="shared" ref="BF9:BF72" si="40">IF(BD9&gt;BE9,BD9,0)</f>
        <v>0</v>
      </c>
      <c r="BG9" s="2">
        <f t="shared" ref="BG9:BG72" si="41">IF(BE9&gt;BD9,BE9,0)</f>
        <v>0</v>
      </c>
      <c r="BH9" s="84">
        <f t="shared" ref="BH9:BH72" si="42">BG9+BF9</f>
        <v>0</v>
      </c>
      <c r="BI9" s="2">
        <f t="shared" ref="BI9:BI72" si="43">IF(BD9&gt;BE9,2,0)</f>
        <v>0</v>
      </c>
      <c r="BJ9" s="2">
        <f t="shared" ref="BJ9:BJ72" si="44">IF(BE9&gt;BD9,1,0)</f>
        <v>0</v>
      </c>
      <c r="BK9" s="2">
        <f t="shared" ref="BK9:BK72" si="45">BJ9+BI9</f>
        <v>0</v>
      </c>
      <c r="BL9" s="83" t="str">
        <f t="shared" ref="BL9:BL72" si="46">VLOOKUP(BK9,$BJ$377:$BK$379,2,FALSE)</f>
        <v>N.A.</v>
      </c>
      <c r="BM9" s="2">
        <f t="shared" ref="BM9:BM72" si="47">BH9+BC9</f>
        <v>2007264</v>
      </c>
      <c r="BO9" s="2">
        <v>341</v>
      </c>
      <c r="BP9">
        <f t="shared" ref="BP9:BP72" si="48">$BO$3+BB9</f>
        <v>5999</v>
      </c>
      <c r="BQ9">
        <f t="shared" ref="BQ9:BQ72" si="49">ROUND(BP9*BO9,0)</f>
        <v>2045659</v>
      </c>
      <c r="BR9" s="2">
        <f t="shared" ref="BR9:BR72" si="50">ROUND(IF(BQ9&lt;$E9,0.3*($E9-BQ9),0),0)</f>
        <v>0</v>
      </c>
      <c r="BS9" s="2">
        <f t="shared" ref="BS9:BS72" si="51">ROUND(IF(1.01*BC9&gt;BQ9,(1.01*BC9-BQ9),0),0)</f>
        <v>0</v>
      </c>
      <c r="BT9" s="2">
        <f t="shared" ref="BT9:BT72" si="52">IF(BR9&gt;BS9,BR9,0)</f>
        <v>0</v>
      </c>
      <c r="BU9" s="2">
        <f t="shared" ref="BU9:BU72" si="53">IF(BS9&gt;BR9,BS9,0)</f>
        <v>0</v>
      </c>
      <c r="BV9" s="84">
        <f t="shared" ref="BV9:BV72" si="54">BU9+BT9</f>
        <v>0</v>
      </c>
      <c r="BW9" s="2">
        <f t="shared" ref="BW9:BW72" si="55">IF(BR9&gt;BS9,2,0)</f>
        <v>0</v>
      </c>
      <c r="BX9" s="2">
        <f t="shared" ref="BX9:BX72" si="56">IF(BS9&gt;BR9,1,0)</f>
        <v>0</v>
      </c>
      <c r="BY9" s="2">
        <f t="shared" ref="BY9:BY72" si="57">BX9+BW9</f>
        <v>0</v>
      </c>
      <c r="BZ9" s="83" t="str">
        <f t="shared" ref="BZ9:BZ72" si="58">VLOOKUP(BY9,$BX$377:$BY$379,2,FALSE)</f>
        <v>N.A.</v>
      </c>
      <c r="CA9" s="2">
        <f t="shared" ref="CA9:CA72" si="59">BV9+BQ9</f>
        <v>2045659</v>
      </c>
    </row>
    <row r="10" spans="1:153" x14ac:dyDescent="0.2">
      <c r="A10">
        <v>3</v>
      </c>
      <c r="B10" s="2">
        <v>11</v>
      </c>
      <c r="C10" s="2">
        <v>27</v>
      </c>
      <c r="D10" s="2" t="s">
        <v>396</v>
      </c>
      <c r="E10" s="2">
        <v>6743860</v>
      </c>
      <c r="F10" s="2">
        <v>1414.7</v>
      </c>
      <c r="G10" s="2">
        <v>4951</v>
      </c>
      <c r="H10" s="2">
        <v>7004180</v>
      </c>
      <c r="I10" s="2">
        <v>0</v>
      </c>
      <c r="J10" s="82"/>
      <c r="K10" s="2">
        <v>1414</v>
      </c>
      <c r="L10" s="2">
        <f t="shared" si="2"/>
        <v>5148</v>
      </c>
      <c r="M10" s="2">
        <f t="shared" si="3"/>
        <v>7279272</v>
      </c>
      <c r="N10" s="2">
        <f t="shared" si="4"/>
        <v>0</v>
      </c>
      <c r="O10" s="2">
        <f t="shared" si="5"/>
        <v>0</v>
      </c>
      <c r="P10" s="2">
        <f t="shared" si="6"/>
        <v>0</v>
      </c>
      <c r="Q10" s="2">
        <f t="shared" si="7"/>
        <v>0</v>
      </c>
      <c r="R10" s="84">
        <f t="shared" si="8"/>
        <v>0</v>
      </c>
      <c r="S10" s="2">
        <f t="shared" si="9"/>
        <v>0</v>
      </c>
      <c r="T10" s="2">
        <f t="shared" si="10"/>
        <v>0</v>
      </c>
      <c r="U10" s="2">
        <f t="shared" si="11"/>
        <v>0</v>
      </c>
      <c r="V10" s="83" t="str">
        <f t="shared" si="0"/>
        <v>N.A.</v>
      </c>
      <c r="W10" s="2">
        <f t="shared" si="12"/>
        <v>7279272</v>
      </c>
      <c r="X10" s="82"/>
      <c r="Y10" s="2">
        <v>1424</v>
      </c>
      <c r="Z10">
        <f t="shared" si="13"/>
        <v>5353</v>
      </c>
      <c r="AA10">
        <f t="shared" si="14"/>
        <v>7622672</v>
      </c>
      <c r="AB10" s="2">
        <f t="shared" si="15"/>
        <v>0</v>
      </c>
      <c r="AC10" s="2">
        <f t="shared" si="16"/>
        <v>0</v>
      </c>
      <c r="AD10" s="2">
        <f t="shared" si="17"/>
        <v>0</v>
      </c>
      <c r="AE10" s="2">
        <f t="shared" si="18"/>
        <v>0</v>
      </c>
      <c r="AF10" s="84">
        <f t="shared" si="19"/>
        <v>0</v>
      </c>
      <c r="AG10" s="2">
        <f t="shared" si="20"/>
        <v>0</v>
      </c>
      <c r="AH10" s="2">
        <f t="shared" si="21"/>
        <v>0</v>
      </c>
      <c r="AI10" s="2">
        <f t="shared" si="22"/>
        <v>0</v>
      </c>
      <c r="AJ10" s="83" t="str">
        <f t="shared" si="23"/>
        <v>N.A.</v>
      </c>
      <c r="AK10" s="2">
        <f t="shared" si="24"/>
        <v>7622672</v>
      </c>
      <c r="AM10" s="2">
        <v>1442</v>
      </c>
      <c r="AN10">
        <f t="shared" si="25"/>
        <v>5566</v>
      </c>
      <c r="AO10">
        <f t="shared" si="26"/>
        <v>8026172</v>
      </c>
      <c r="AP10" s="2">
        <f t="shared" si="1"/>
        <v>0</v>
      </c>
      <c r="AQ10" s="2">
        <f t="shared" si="27"/>
        <v>0</v>
      </c>
      <c r="AR10" s="2">
        <f t="shared" si="28"/>
        <v>0</v>
      </c>
      <c r="AS10" s="2">
        <f t="shared" si="29"/>
        <v>0</v>
      </c>
      <c r="AT10" s="84">
        <f t="shared" si="30"/>
        <v>0</v>
      </c>
      <c r="AU10" s="2">
        <f t="shared" si="31"/>
        <v>0</v>
      </c>
      <c r="AV10" s="2">
        <f t="shared" si="32"/>
        <v>0</v>
      </c>
      <c r="AW10" s="2">
        <f t="shared" si="33"/>
        <v>0</v>
      </c>
      <c r="AX10" s="83" t="str">
        <f t="shared" si="34"/>
        <v>N.A.</v>
      </c>
      <c r="AY10" s="2">
        <f t="shared" si="35"/>
        <v>8026172</v>
      </c>
      <c r="AZ10" s="82"/>
      <c r="BA10" s="2">
        <v>1456</v>
      </c>
      <c r="BB10">
        <f t="shared" si="36"/>
        <v>5788</v>
      </c>
      <c r="BC10">
        <f t="shared" si="37"/>
        <v>8427328</v>
      </c>
      <c r="BD10" s="2">
        <f t="shared" si="38"/>
        <v>0</v>
      </c>
      <c r="BE10" s="2">
        <f t="shared" si="39"/>
        <v>0</v>
      </c>
      <c r="BF10" s="2">
        <f t="shared" si="40"/>
        <v>0</v>
      </c>
      <c r="BG10" s="2">
        <f t="shared" si="41"/>
        <v>0</v>
      </c>
      <c r="BH10" s="84">
        <f t="shared" si="42"/>
        <v>0</v>
      </c>
      <c r="BI10" s="2">
        <f t="shared" si="43"/>
        <v>0</v>
      </c>
      <c r="BJ10" s="2">
        <f t="shared" si="44"/>
        <v>0</v>
      </c>
      <c r="BK10" s="2">
        <f t="shared" si="45"/>
        <v>0</v>
      </c>
      <c r="BL10" s="83" t="str">
        <f t="shared" si="46"/>
        <v>N.A.</v>
      </c>
      <c r="BM10" s="2">
        <f t="shared" si="47"/>
        <v>8427328</v>
      </c>
      <c r="BO10" s="2">
        <v>1465</v>
      </c>
      <c r="BP10">
        <f t="shared" si="48"/>
        <v>6019</v>
      </c>
      <c r="BQ10">
        <f t="shared" si="49"/>
        <v>8817835</v>
      </c>
      <c r="BR10" s="2">
        <f t="shared" si="50"/>
        <v>0</v>
      </c>
      <c r="BS10" s="2">
        <f t="shared" si="51"/>
        <v>0</v>
      </c>
      <c r="BT10" s="2">
        <f t="shared" si="52"/>
        <v>0</v>
      </c>
      <c r="BU10" s="2">
        <f t="shared" si="53"/>
        <v>0</v>
      </c>
      <c r="BV10" s="84">
        <f t="shared" si="54"/>
        <v>0</v>
      </c>
      <c r="BW10" s="2">
        <f t="shared" si="55"/>
        <v>0</v>
      </c>
      <c r="BX10" s="2">
        <f t="shared" si="56"/>
        <v>0</v>
      </c>
      <c r="BY10" s="2">
        <f t="shared" si="57"/>
        <v>0</v>
      </c>
      <c r="BZ10" s="83" t="str">
        <f t="shared" si="58"/>
        <v>N.A.</v>
      </c>
      <c r="CA10" s="2">
        <f t="shared" si="59"/>
        <v>8817835</v>
      </c>
    </row>
    <row r="11" spans="1:153" x14ac:dyDescent="0.2">
      <c r="A11">
        <v>4</v>
      </c>
      <c r="B11" s="2">
        <v>12</v>
      </c>
      <c r="C11" s="2">
        <v>63</v>
      </c>
      <c r="D11" s="2" t="s">
        <v>366</v>
      </c>
      <c r="E11" s="2">
        <v>2809895</v>
      </c>
      <c r="F11" s="2">
        <v>550.1</v>
      </c>
      <c r="G11" s="2">
        <v>4982</v>
      </c>
      <c r="H11" s="2">
        <v>2740598</v>
      </c>
      <c r="I11" s="2">
        <v>55438</v>
      </c>
      <c r="J11" s="82"/>
      <c r="K11" s="2">
        <v>538</v>
      </c>
      <c r="L11" s="2">
        <f t="shared" si="2"/>
        <v>5179</v>
      </c>
      <c r="M11" s="2">
        <f t="shared" si="3"/>
        <v>2786302</v>
      </c>
      <c r="N11" s="2">
        <f t="shared" si="4"/>
        <v>16515</v>
      </c>
      <c r="O11" s="2">
        <f t="shared" si="5"/>
        <v>0</v>
      </c>
      <c r="P11" s="2">
        <f t="shared" si="6"/>
        <v>16515</v>
      </c>
      <c r="Q11" s="2">
        <f t="shared" si="7"/>
        <v>0</v>
      </c>
      <c r="R11" s="84">
        <f t="shared" si="8"/>
        <v>16515</v>
      </c>
      <c r="S11" s="2">
        <f t="shared" si="9"/>
        <v>2</v>
      </c>
      <c r="T11" s="2">
        <f t="shared" si="10"/>
        <v>0</v>
      </c>
      <c r="U11" s="2">
        <f t="shared" si="11"/>
        <v>2</v>
      </c>
      <c r="V11" s="83" t="str">
        <f t="shared" si="0"/>
        <v>70% Adj.</v>
      </c>
      <c r="W11" s="2">
        <f t="shared" si="12"/>
        <v>2802817</v>
      </c>
      <c r="X11" s="82"/>
      <c r="Y11" s="2">
        <v>529</v>
      </c>
      <c r="Z11">
        <f t="shared" si="13"/>
        <v>5384</v>
      </c>
      <c r="AA11">
        <f t="shared" si="14"/>
        <v>2848136</v>
      </c>
      <c r="AB11" s="2">
        <f t="shared" si="15"/>
        <v>0</v>
      </c>
      <c r="AC11" s="2">
        <f t="shared" si="16"/>
        <v>0</v>
      </c>
      <c r="AD11" s="2">
        <f t="shared" si="17"/>
        <v>0</v>
      </c>
      <c r="AE11" s="2">
        <f t="shared" si="18"/>
        <v>0</v>
      </c>
      <c r="AF11" s="84">
        <f t="shared" si="19"/>
        <v>0</v>
      </c>
      <c r="AG11" s="2">
        <f t="shared" si="20"/>
        <v>0</v>
      </c>
      <c r="AH11" s="2">
        <f t="shared" si="21"/>
        <v>0</v>
      </c>
      <c r="AI11" s="2">
        <f t="shared" si="22"/>
        <v>0</v>
      </c>
      <c r="AJ11" s="83" t="str">
        <f t="shared" si="23"/>
        <v>N.A.</v>
      </c>
      <c r="AK11" s="2">
        <f t="shared" si="24"/>
        <v>2848136</v>
      </c>
      <c r="AM11" s="2">
        <v>527</v>
      </c>
      <c r="AN11">
        <f t="shared" si="25"/>
        <v>5597</v>
      </c>
      <c r="AO11">
        <f t="shared" si="26"/>
        <v>2949619</v>
      </c>
      <c r="AP11" s="2">
        <f t="shared" si="1"/>
        <v>0</v>
      </c>
      <c r="AQ11" s="2">
        <f t="shared" si="27"/>
        <v>0</v>
      </c>
      <c r="AR11" s="2">
        <f t="shared" si="28"/>
        <v>0</v>
      </c>
      <c r="AS11" s="2">
        <f t="shared" si="29"/>
        <v>0</v>
      </c>
      <c r="AT11" s="84">
        <f t="shared" si="30"/>
        <v>0</v>
      </c>
      <c r="AU11" s="2">
        <f t="shared" si="31"/>
        <v>0</v>
      </c>
      <c r="AV11" s="2">
        <f t="shared" si="32"/>
        <v>0</v>
      </c>
      <c r="AW11" s="2">
        <f t="shared" si="33"/>
        <v>0</v>
      </c>
      <c r="AX11" s="83" t="str">
        <f t="shared" si="34"/>
        <v>N.A.</v>
      </c>
      <c r="AY11" s="2">
        <f t="shared" si="35"/>
        <v>2949619</v>
      </c>
      <c r="AZ11" s="82"/>
      <c r="BA11" s="2">
        <v>516</v>
      </c>
      <c r="BB11">
        <f t="shared" si="36"/>
        <v>5819</v>
      </c>
      <c r="BC11">
        <f t="shared" si="37"/>
        <v>3002604</v>
      </c>
      <c r="BD11" s="2">
        <f t="shared" si="38"/>
        <v>0</v>
      </c>
      <c r="BE11" s="2">
        <f t="shared" si="39"/>
        <v>0</v>
      </c>
      <c r="BF11" s="2">
        <f t="shared" si="40"/>
        <v>0</v>
      </c>
      <c r="BG11" s="2">
        <f t="shared" si="41"/>
        <v>0</v>
      </c>
      <c r="BH11" s="84">
        <f t="shared" si="42"/>
        <v>0</v>
      </c>
      <c r="BI11" s="2">
        <f t="shared" si="43"/>
        <v>0</v>
      </c>
      <c r="BJ11" s="2">
        <f t="shared" si="44"/>
        <v>0</v>
      </c>
      <c r="BK11" s="2">
        <f t="shared" si="45"/>
        <v>0</v>
      </c>
      <c r="BL11" s="83" t="str">
        <f t="shared" si="46"/>
        <v>N.A.</v>
      </c>
      <c r="BM11" s="2">
        <f t="shared" si="47"/>
        <v>3002604</v>
      </c>
      <c r="BO11" s="2">
        <v>498</v>
      </c>
      <c r="BP11">
        <f t="shared" si="48"/>
        <v>6050</v>
      </c>
      <c r="BQ11">
        <f t="shared" si="49"/>
        <v>3012900</v>
      </c>
      <c r="BR11" s="2">
        <f t="shared" si="50"/>
        <v>0</v>
      </c>
      <c r="BS11" s="2">
        <f t="shared" si="51"/>
        <v>19730</v>
      </c>
      <c r="BT11" s="2">
        <f t="shared" si="52"/>
        <v>0</v>
      </c>
      <c r="BU11" s="2">
        <f t="shared" si="53"/>
        <v>19730</v>
      </c>
      <c r="BV11" s="84">
        <f t="shared" si="54"/>
        <v>19730</v>
      </c>
      <c r="BW11" s="2">
        <f t="shared" si="55"/>
        <v>0</v>
      </c>
      <c r="BX11" s="2">
        <f t="shared" si="56"/>
        <v>1</v>
      </c>
      <c r="BY11" s="2">
        <f t="shared" si="57"/>
        <v>1</v>
      </c>
      <c r="BZ11" s="83" t="str">
        <f t="shared" si="58"/>
        <v>101% Adj.</v>
      </c>
      <c r="CA11" s="2">
        <f t="shared" si="59"/>
        <v>3032630</v>
      </c>
    </row>
    <row r="12" spans="1:153" x14ac:dyDescent="0.2">
      <c r="A12">
        <v>5</v>
      </c>
      <c r="B12" s="2">
        <v>5</v>
      </c>
      <c r="C12" s="2">
        <v>72</v>
      </c>
      <c r="D12" s="2" t="s">
        <v>3</v>
      </c>
      <c r="E12" s="2">
        <v>1458651</v>
      </c>
      <c r="F12" s="2">
        <v>253.2</v>
      </c>
      <c r="G12" s="2">
        <v>5012</v>
      </c>
      <c r="H12" s="2">
        <v>1269038</v>
      </c>
      <c r="I12" s="2">
        <v>151690</v>
      </c>
      <c r="J12" s="82"/>
      <c r="K12" s="2">
        <v>257</v>
      </c>
      <c r="L12" s="2">
        <f t="shared" si="2"/>
        <v>5209</v>
      </c>
      <c r="M12" s="2">
        <f t="shared" si="3"/>
        <v>1338713</v>
      </c>
      <c r="N12" s="2">
        <f t="shared" si="4"/>
        <v>83957</v>
      </c>
      <c r="O12" s="2">
        <f t="shared" si="5"/>
        <v>0</v>
      </c>
      <c r="P12" s="2">
        <f t="shared" si="6"/>
        <v>83957</v>
      </c>
      <c r="Q12" s="2">
        <f t="shared" si="7"/>
        <v>0</v>
      </c>
      <c r="R12" s="84">
        <f t="shared" si="8"/>
        <v>83957</v>
      </c>
      <c r="S12" s="2">
        <f t="shared" si="9"/>
        <v>2</v>
      </c>
      <c r="T12" s="2">
        <f t="shared" si="10"/>
        <v>0</v>
      </c>
      <c r="U12" s="2">
        <f t="shared" si="11"/>
        <v>2</v>
      </c>
      <c r="V12" s="83" t="str">
        <f t="shared" si="0"/>
        <v>70% Adj.</v>
      </c>
      <c r="W12" s="2">
        <f t="shared" si="12"/>
        <v>1422670</v>
      </c>
      <c r="X12" s="82"/>
      <c r="Y12" s="2">
        <v>249</v>
      </c>
      <c r="Z12">
        <f t="shared" si="13"/>
        <v>5414</v>
      </c>
      <c r="AA12">
        <f t="shared" si="14"/>
        <v>1348086</v>
      </c>
      <c r="AB12" s="2">
        <f t="shared" si="15"/>
        <v>66339</v>
      </c>
      <c r="AC12" s="2">
        <f t="shared" si="16"/>
        <v>4014</v>
      </c>
      <c r="AD12" s="2">
        <f t="shared" si="17"/>
        <v>66339</v>
      </c>
      <c r="AE12" s="2">
        <f t="shared" si="18"/>
        <v>0</v>
      </c>
      <c r="AF12" s="84">
        <f t="shared" si="19"/>
        <v>66339</v>
      </c>
      <c r="AG12" s="2">
        <f t="shared" si="20"/>
        <v>2</v>
      </c>
      <c r="AH12" s="2">
        <f t="shared" si="21"/>
        <v>0</v>
      </c>
      <c r="AI12" s="2">
        <f t="shared" si="22"/>
        <v>2</v>
      </c>
      <c r="AJ12" s="83" t="str">
        <f t="shared" si="23"/>
        <v>60% Adj.</v>
      </c>
      <c r="AK12" s="2">
        <f t="shared" si="24"/>
        <v>1414425</v>
      </c>
      <c r="AM12" s="2">
        <v>234</v>
      </c>
      <c r="AN12">
        <f t="shared" si="25"/>
        <v>5627</v>
      </c>
      <c r="AO12">
        <f t="shared" si="26"/>
        <v>1316718</v>
      </c>
      <c r="AP12" s="2">
        <f t="shared" si="1"/>
        <v>70967</v>
      </c>
      <c r="AQ12" s="2">
        <f t="shared" si="27"/>
        <v>44849</v>
      </c>
      <c r="AR12" s="2">
        <f t="shared" si="28"/>
        <v>70967</v>
      </c>
      <c r="AS12" s="2">
        <f t="shared" si="29"/>
        <v>0</v>
      </c>
      <c r="AT12" s="84">
        <f t="shared" si="30"/>
        <v>70967</v>
      </c>
      <c r="AU12" s="2">
        <f t="shared" si="31"/>
        <v>2</v>
      </c>
      <c r="AV12" s="2">
        <f t="shared" si="32"/>
        <v>0</v>
      </c>
      <c r="AW12" s="2">
        <f t="shared" si="33"/>
        <v>2</v>
      </c>
      <c r="AX12" s="83" t="str">
        <f t="shared" si="34"/>
        <v>50% Adj.</v>
      </c>
      <c r="AY12" s="2">
        <f t="shared" si="35"/>
        <v>1387685</v>
      </c>
      <c r="AZ12" s="82"/>
      <c r="BA12" s="2">
        <v>232</v>
      </c>
      <c r="BB12">
        <f t="shared" si="36"/>
        <v>5849</v>
      </c>
      <c r="BC12">
        <f t="shared" si="37"/>
        <v>1356968</v>
      </c>
      <c r="BD12" s="2">
        <f t="shared" si="38"/>
        <v>40673</v>
      </c>
      <c r="BE12" s="2">
        <f t="shared" si="39"/>
        <v>0</v>
      </c>
      <c r="BF12" s="2">
        <f t="shared" si="40"/>
        <v>40673</v>
      </c>
      <c r="BG12" s="2">
        <f t="shared" si="41"/>
        <v>0</v>
      </c>
      <c r="BH12" s="84">
        <f t="shared" si="42"/>
        <v>40673</v>
      </c>
      <c r="BI12" s="2">
        <f t="shared" si="43"/>
        <v>2</v>
      </c>
      <c r="BJ12" s="2">
        <f t="shared" si="44"/>
        <v>0</v>
      </c>
      <c r="BK12" s="2">
        <f t="shared" si="45"/>
        <v>2</v>
      </c>
      <c r="BL12" s="83" t="str">
        <f t="shared" si="46"/>
        <v>40% Adj.</v>
      </c>
      <c r="BM12" s="2">
        <f t="shared" si="47"/>
        <v>1397641</v>
      </c>
      <c r="BO12" s="2">
        <v>225</v>
      </c>
      <c r="BP12">
        <f t="shared" si="48"/>
        <v>6080</v>
      </c>
      <c r="BQ12">
        <f t="shared" si="49"/>
        <v>1368000</v>
      </c>
      <c r="BR12" s="2">
        <f t="shared" si="50"/>
        <v>27195</v>
      </c>
      <c r="BS12" s="2">
        <f t="shared" si="51"/>
        <v>2538</v>
      </c>
      <c r="BT12" s="2">
        <f t="shared" si="52"/>
        <v>27195</v>
      </c>
      <c r="BU12" s="2">
        <f t="shared" si="53"/>
        <v>0</v>
      </c>
      <c r="BV12" s="84">
        <f t="shared" si="54"/>
        <v>27195</v>
      </c>
      <c r="BW12" s="2">
        <f t="shared" si="55"/>
        <v>2</v>
      </c>
      <c r="BX12" s="2">
        <f t="shared" si="56"/>
        <v>0</v>
      </c>
      <c r="BY12" s="2">
        <f t="shared" si="57"/>
        <v>2</v>
      </c>
      <c r="BZ12" s="83" t="str">
        <f t="shared" si="58"/>
        <v>30% Adj.</v>
      </c>
      <c r="CA12" s="2">
        <f t="shared" si="59"/>
        <v>1395195</v>
      </c>
    </row>
    <row r="13" spans="1:153" x14ac:dyDescent="0.2">
      <c r="A13">
        <v>6</v>
      </c>
      <c r="B13" s="2">
        <v>15</v>
      </c>
      <c r="C13" s="2">
        <v>81</v>
      </c>
      <c r="D13" s="2" t="s">
        <v>4</v>
      </c>
      <c r="E13" s="2">
        <v>6023313</v>
      </c>
      <c r="F13" s="2">
        <v>1296.4000000000001</v>
      </c>
      <c r="G13" s="2">
        <v>4931</v>
      </c>
      <c r="H13" s="2">
        <v>6392548</v>
      </c>
      <c r="I13" s="2">
        <v>0</v>
      </c>
      <c r="J13" s="82"/>
      <c r="K13" s="2">
        <v>1302</v>
      </c>
      <c r="L13" s="2">
        <f t="shared" si="2"/>
        <v>5128</v>
      </c>
      <c r="M13" s="2">
        <f t="shared" si="3"/>
        <v>6676656</v>
      </c>
      <c r="N13" s="2">
        <f t="shared" si="4"/>
        <v>0</v>
      </c>
      <c r="O13" s="2">
        <f t="shared" si="5"/>
        <v>0</v>
      </c>
      <c r="P13" s="2">
        <f t="shared" si="6"/>
        <v>0</v>
      </c>
      <c r="Q13" s="2">
        <f t="shared" si="7"/>
        <v>0</v>
      </c>
      <c r="R13" s="84">
        <f t="shared" si="8"/>
        <v>0</v>
      </c>
      <c r="S13" s="2">
        <f t="shared" si="9"/>
        <v>0</v>
      </c>
      <c r="T13" s="2">
        <f t="shared" si="10"/>
        <v>0</v>
      </c>
      <c r="U13" s="2">
        <f t="shared" si="11"/>
        <v>0</v>
      </c>
      <c r="V13" s="83" t="str">
        <f t="shared" si="0"/>
        <v>N.A.</v>
      </c>
      <c r="W13" s="2">
        <f t="shared" si="12"/>
        <v>6676656</v>
      </c>
      <c r="X13" s="82"/>
      <c r="Y13" s="2">
        <v>1283</v>
      </c>
      <c r="Z13">
        <f t="shared" si="13"/>
        <v>5333</v>
      </c>
      <c r="AA13">
        <f t="shared" si="14"/>
        <v>6842239</v>
      </c>
      <c r="AB13" s="2">
        <f t="shared" si="15"/>
        <v>0</v>
      </c>
      <c r="AC13" s="2">
        <f t="shared" si="16"/>
        <v>0</v>
      </c>
      <c r="AD13" s="2">
        <f t="shared" si="17"/>
        <v>0</v>
      </c>
      <c r="AE13" s="2">
        <f t="shared" si="18"/>
        <v>0</v>
      </c>
      <c r="AF13" s="84">
        <f t="shared" si="19"/>
        <v>0</v>
      </c>
      <c r="AG13" s="2">
        <f t="shared" si="20"/>
        <v>0</v>
      </c>
      <c r="AH13" s="2">
        <f t="shared" si="21"/>
        <v>0</v>
      </c>
      <c r="AI13" s="2">
        <f t="shared" si="22"/>
        <v>0</v>
      </c>
      <c r="AJ13" s="83" t="str">
        <f t="shared" si="23"/>
        <v>N.A.</v>
      </c>
      <c r="AK13" s="2">
        <f t="shared" si="24"/>
        <v>6842239</v>
      </c>
      <c r="AM13" s="2">
        <v>1254</v>
      </c>
      <c r="AN13">
        <f t="shared" si="25"/>
        <v>5546</v>
      </c>
      <c r="AO13">
        <f t="shared" si="26"/>
        <v>6954684</v>
      </c>
      <c r="AP13" s="2">
        <f t="shared" si="1"/>
        <v>0</v>
      </c>
      <c r="AQ13" s="2">
        <f t="shared" si="27"/>
        <v>0</v>
      </c>
      <c r="AR13" s="2">
        <f t="shared" si="28"/>
        <v>0</v>
      </c>
      <c r="AS13" s="2">
        <f t="shared" si="29"/>
        <v>0</v>
      </c>
      <c r="AT13" s="84">
        <f t="shared" si="30"/>
        <v>0</v>
      </c>
      <c r="AU13" s="2">
        <f t="shared" si="31"/>
        <v>0</v>
      </c>
      <c r="AV13" s="2">
        <f t="shared" si="32"/>
        <v>0</v>
      </c>
      <c r="AW13" s="2">
        <f t="shared" si="33"/>
        <v>0</v>
      </c>
      <c r="AX13" s="83" t="str">
        <f t="shared" si="34"/>
        <v>N.A.</v>
      </c>
      <c r="AY13" s="2">
        <f t="shared" si="35"/>
        <v>6954684</v>
      </c>
      <c r="AZ13" s="82"/>
      <c r="BA13" s="2">
        <v>1228</v>
      </c>
      <c r="BB13">
        <f t="shared" si="36"/>
        <v>5768</v>
      </c>
      <c r="BC13">
        <f t="shared" si="37"/>
        <v>7083104</v>
      </c>
      <c r="BD13" s="2">
        <f t="shared" si="38"/>
        <v>0</v>
      </c>
      <c r="BE13" s="2">
        <f t="shared" si="39"/>
        <v>0</v>
      </c>
      <c r="BF13" s="2">
        <f t="shared" si="40"/>
        <v>0</v>
      </c>
      <c r="BG13" s="2">
        <f t="shared" si="41"/>
        <v>0</v>
      </c>
      <c r="BH13" s="84">
        <f t="shared" si="42"/>
        <v>0</v>
      </c>
      <c r="BI13" s="2">
        <f t="shared" si="43"/>
        <v>0</v>
      </c>
      <c r="BJ13" s="2">
        <f t="shared" si="44"/>
        <v>0</v>
      </c>
      <c r="BK13" s="2">
        <f t="shared" si="45"/>
        <v>0</v>
      </c>
      <c r="BL13" s="83" t="str">
        <f t="shared" si="46"/>
        <v>N.A.</v>
      </c>
      <c r="BM13" s="2">
        <f t="shared" si="47"/>
        <v>7083104</v>
      </c>
      <c r="BO13" s="2">
        <v>1217</v>
      </c>
      <c r="BP13">
        <f t="shared" si="48"/>
        <v>5999</v>
      </c>
      <c r="BQ13">
        <f t="shared" si="49"/>
        <v>7300783</v>
      </c>
      <c r="BR13" s="2">
        <f t="shared" si="50"/>
        <v>0</v>
      </c>
      <c r="BS13" s="2">
        <f t="shared" si="51"/>
        <v>0</v>
      </c>
      <c r="BT13" s="2">
        <f t="shared" si="52"/>
        <v>0</v>
      </c>
      <c r="BU13" s="2">
        <f t="shared" si="53"/>
        <v>0</v>
      </c>
      <c r="BV13" s="84">
        <f t="shared" si="54"/>
        <v>0</v>
      </c>
      <c r="BW13" s="2">
        <f t="shared" si="55"/>
        <v>0</v>
      </c>
      <c r="BX13" s="2">
        <f t="shared" si="56"/>
        <v>0</v>
      </c>
      <c r="BY13" s="2">
        <f t="shared" si="57"/>
        <v>0</v>
      </c>
      <c r="BZ13" s="83" t="str">
        <f t="shared" si="58"/>
        <v>N.A.</v>
      </c>
      <c r="CA13" s="2">
        <f t="shared" si="59"/>
        <v>7300783</v>
      </c>
    </row>
    <row r="14" spans="1:153" x14ac:dyDescent="0.2">
      <c r="A14">
        <v>7</v>
      </c>
      <c r="B14" s="2">
        <v>10</v>
      </c>
      <c r="C14" s="2">
        <v>99</v>
      </c>
      <c r="D14" s="2" t="s">
        <v>5</v>
      </c>
      <c r="E14" s="2">
        <v>2873644</v>
      </c>
      <c r="F14" s="2">
        <v>604.6</v>
      </c>
      <c r="G14" s="2">
        <v>4931</v>
      </c>
      <c r="H14" s="2">
        <v>2981283</v>
      </c>
      <c r="I14" s="2">
        <v>0</v>
      </c>
      <c r="J14" s="82"/>
      <c r="K14" s="2">
        <v>608</v>
      </c>
      <c r="L14" s="2">
        <f t="shared" si="2"/>
        <v>5128</v>
      </c>
      <c r="M14" s="2">
        <f t="shared" si="3"/>
        <v>3117824</v>
      </c>
      <c r="N14" s="2">
        <f t="shared" si="4"/>
        <v>0</v>
      </c>
      <c r="O14" s="2">
        <f t="shared" si="5"/>
        <v>0</v>
      </c>
      <c r="P14" s="2">
        <f t="shared" si="6"/>
        <v>0</v>
      </c>
      <c r="Q14" s="2">
        <f t="shared" si="7"/>
        <v>0</v>
      </c>
      <c r="R14" s="84">
        <f t="shared" si="8"/>
        <v>0</v>
      </c>
      <c r="S14" s="2">
        <f t="shared" si="9"/>
        <v>0</v>
      </c>
      <c r="T14" s="2">
        <f t="shared" si="10"/>
        <v>0</v>
      </c>
      <c r="U14" s="2">
        <f t="shared" si="11"/>
        <v>0</v>
      </c>
      <c r="V14" s="83" t="str">
        <f t="shared" si="0"/>
        <v>N.A.</v>
      </c>
      <c r="W14" s="2">
        <f t="shared" si="12"/>
        <v>3117824</v>
      </c>
      <c r="X14" s="82"/>
      <c r="Y14" s="2">
        <v>608</v>
      </c>
      <c r="Z14">
        <f t="shared" si="13"/>
        <v>5333</v>
      </c>
      <c r="AA14">
        <f t="shared" si="14"/>
        <v>3242464</v>
      </c>
      <c r="AB14" s="2">
        <f t="shared" si="15"/>
        <v>0</v>
      </c>
      <c r="AC14" s="2">
        <f t="shared" si="16"/>
        <v>0</v>
      </c>
      <c r="AD14" s="2">
        <f t="shared" si="17"/>
        <v>0</v>
      </c>
      <c r="AE14" s="2">
        <f t="shared" si="18"/>
        <v>0</v>
      </c>
      <c r="AF14" s="84">
        <f t="shared" si="19"/>
        <v>0</v>
      </c>
      <c r="AG14" s="2">
        <f t="shared" si="20"/>
        <v>0</v>
      </c>
      <c r="AH14" s="2">
        <f t="shared" si="21"/>
        <v>0</v>
      </c>
      <c r="AI14" s="2">
        <f t="shared" si="22"/>
        <v>0</v>
      </c>
      <c r="AJ14" s="83" t="str">
        <f t="shared" si="23"/>
        <v>N.A.</v>
      </c>
      <c r="AK14" s="2">
        <f t="shared" si="24"/>
        <v>3242464</v>
      </c>
      <c r="AM14" s="2">
        <v>603</v>
      </c>
      <c r="AN14">
        <f t="shared" si="25"/>
        <v>5546</v>
      </c>
      <c r="AO14">
        <f t="shared" si="26"/>
        <v>3344238</v>
      </c>
      <c r="AP14" s="2">
        <f t="shared" si="1"/>
        <v>0</v>
      </c>
      <c r="AQ14" s="2">
        <f t="shared" si="27"/>
        <v>0</v>
      </c>
      <c r="AR14" s="2">
        <f t="shared" si="28"/>
        <v>0</v>
      </c>
      <c r="AS14" s="2">
        <f t="shared" si="29"/>
        <v>0</v>
      </c>
      <c r="AT14" s="84">
        <f t="shared" si="30"/>
        <v>0</v>
      </c>
      <c r="AU14" s="2">
        <f t="shared" si="31"/>
        <v>0</v>
      </c>
      <c r="AV14" s="2">
        <f t="shared" si="32"/>
        <v>0</v>
      </c>
      <c r="AW14" s="2">
        <f t="shared" si="33"/>
        <v>0</v>
      </c>
      <c r="AX14" s="83" t="str">
        <f t="shared" si="34"/>
        <v>N.A.</v>
      </c>
      <c r="AY14" s="2">
        <f t="shared" si="35"/>
        <v>3344238</v>
      </c>
      <c r="AZ14" s="82"/>
      <c r="BA14" s="2">
        <v>606</v>
      </c>
      <c r="BB14">
        <f t="shared" si="36"/>
        <v>5768</v>
      </c>
      <c r="BC14">
        <f t="shared" si="37"/>
        <v>3495408</v>
      </c>
      <c r="BD14" s="2">
        <f t="shared" si="38"/>
        <v>0</v>
      </c>
      <c r="BE14" s="2">
        <f t="shared" si="39"/>
        <v>0</v>
      </c>
      <c r="BF14" s="2">
        <f t="shared" si="40"/>
        <v>0</v>
      </c>
      <c r="BG14" s="2">
        <f t="shared" si="41"/>
        <v>0</v>
      </c>
      <c r="BH14" s="84">
        <f t="shared" si="42"/>
        <v>0</v>
      </c>
      <c r="BI14" s="2">
        <f t="shared" si="43"/>
        <v>0</v>
      </c>
      <c r="BJ14" s="2">
        <f t="shared" si="44"/>
        <v>0</v>
      </c>
      <c r="BK14" s="2">
        <f t="shared" si="45"/>
        <v>0</v>
      </c>
      <c r="BL14" s="83" t="str">
        <f t="shared" si="46"/>
        <v>N.A.</v>
      </c>
      <c r="BM14" s="2">
        <f t="shared" si="47"/>
        <v>3495408</v>
      </c>
      <c r="BO14" s="2">
        <v>595</v>
      </c>
      <c r="BP14">
        <f t="shared" si="48"/>
        <v>5999</v>
      </c>
      <c r="BQ14">
        <f t="shared" si="49"/>
        <v>3569405</v>
      </c>
      <c r="BR14" s="2">
        <f t="shared" si="50"/>
        <v>0</v>
      </c>
      <c r="BS14" s="2">
        <f t="shared" si="51"/>
        <v>0</v>
      </c>
      <c r="BT14" s="2">
        <f t="shared" si="52"/>
        <v>0</v>
      </c>
      <c r="BU14" s="2">
        <f t="shared" si="53"/>
        <v>0</v>
      </c>
      <c r="BV14" s="84">
        <f t="shared" si="54"/>
        <v>0</v>
      </c>
      <c r="BW14" s="2">
        <f t="shared" si="55"/>
        <v>0</v>
      </c>
      <c r="BX14" s="2">
        <f t="shared" si="56"/>
        <v>0</v>
      </c>
      <c r="BY14" s="2">
        <f t="shared" si="57"/>
        <v>0</v>
      </c>
      <c r="BZ14" s="83" t="str">
        <f t="shared" si="58"/>
        <v>N.A.</v>
      </c>
      <c r="CA14" s="2">
        <f t="shared" si="59"/>
        <v>3569405</v>
      </c>
    </row>
    <row r="15" spans="1:153" x14ac:dyDescent="0.2">
      <c r="A15">
        <v>8</v>
      </c>
      <c r="B15" s="2">
        <v>7</v>
      </c>
      <c r="C15" s="2">
        <v>108</v>
      </c>
      <c r="D15" s="2" t="s">
        <v>6</v>
      </c>
      <c r="E15" s="2">
        <v>1619218</v>
      </c>
      <c r="F15" s="2">
        <v>262.2</v>
      </c>
      <c r="G15" s="2">
        <v>4931</v>
      </c>
      <c r="H15" s="2">
        <v>1292908</v>
      </c>
      <c r="I15" s="2">
        <v>261048</v>
      </c>
      <c r="J15" s="82"/>
      <c r="K15" s="2">
        <v>262</v>
      </c>
      <c r="L15" s="2">
        <f t="shared" si="2"/>
        <v>5128</v>
      </c>
      <c r="M15" s="2">
        <f t="shared" si="3"/>
        <v>1343536</v>
      </c>
      <c r="N15" s="2">
        <f t="shared" si="4"/>
        <v>192977</v>
      </c>
      <c r="O15" s="2">
        <f t="shared" si="5"/>
        <v>0</v>
      </c>
      <c r="P15" s="2">
        <f t="shared" si="6"/>
        <v>192977</v>
      </c>
      <c r="Q15" s="2">
        <f t="shared" si="7"/>
        <v>0</v>
      </c>
      <c r="R15" s="84">
        <f t="shared" si="8"/>
        <v>192977</v>
      </c>
      <c r="S15" s="2">
        <f t="shared" si="9"/>
        <v>2</v>
      </c>
      <c r="T15" s="2">
        <f t="shared" si="10"/>
        <v>0</v>
      </c>
      <c r="U15" s="2">
        <f t="shared" si="11"/>
        <v>2</v>
      </c>
      <c r="V15" s="83" t="str">
        <f t="shared" si="0"/>
        <v>70% Adj.</v>
      </c>
      <c r="W15" s="2">
        <f t="shared" si="12"/>
        <v>1536513</v>
      </c>
      <c r="X15" s="82"/>
      <c r="Y15" s="2">
        <v>260</v>
      </c>
      <c r="Z15">
        <f t="shared" si="13"/>
        <v>5333</v>
      </c>
      <c r="AA15">
        <f t="shared" si="14"/>
        <v>1386580</v>
      </c>
      <c r="AB15" s="2">
        <f t="shared" si="15"/>
        <v>139583</v>
      </c>
      <c r="AC15" s="2">
        <f t="shared" si="16"/>
        <v>0</v>
      </c>
      <c r="AD15" s="2">
        <f t="shared" si="17"/>
        <v>139583</v>
      </c>
      <c r="AE15" s="2">
        <f t="shared" si="18"/>
        <v>0</v>
      </c>
      <c r="AF15" s="84">
        <f t="shared" si="19"/>
        <v>139583</v>
      </c>
      <c r="AG15" s="2">
        <f t="shared" si="20"/>
        <v>2</v>
      </c>
      <c r="AH15" s="2">
        <f t="shared" si="21"/>
        <v>0</v>
      </c>
      <c r="AI15" s="2">
        <f t="shared" si="22"/>
        <v>2</v>
      </c>
      <c r="AJ15" s="83" t="str">
        <f t="shared" si="23"/>
        <v>60% Adj.</v>
      </c>
      <c r="AK15" s="2">
        <f t="shared" si="24"/>
        <v>1526163</v>
      </c>
      <c r="AM15" s="2">
        <v>256</v>
      </c>
      <c r="AN15">
        <f t="shared" si="25"/>
        <v>5546</v>
      </c>
      <c r="AO15">
        <f t="shared" si="26"/>
        <v>1419776</v>
      </c>
      <c r="AP15" s="2">
        <f t="shared" si="1"/>
        <v>99721</v>
      </c>
      <c r="AQ15" s="2">
        <f t="shared" si="27"/>
        <v>0</v>
      </c>
      <c r="AR15" s="2">
        <f t="shared" si="28"/>
        <v>99721</v>
      </c>
      <c r="AS15" s="2">
        <f t="shared" si="29"/>
        <v>0</v>
      </c>
      <c r="AT15" s="84">
        <f t="shared" si="30"/>
        <v>99721</v>
      </c>
      <c r="AU15" s="2">
        <f t="shared" si="31"/>
        <v>2</v>
      </c>
      <c r="AV15" s="2">
        <f t="shared" si="32"/>
        <v>0</v>
      </c>
      <c r="AW15" s="2">
        <f t="shared" si="33"/>
        <v>2</v>
      </c>
      <c r="AX15" s="83" t="str">
        <f t="shared" si="34"/>
        <v>50% Adj.</v>
      </c>
      <c r="AY15" s="2">
        <f t="shared" si="35"/>
        <v>1519497</v>
      </c>
      <c r="AZ15" s="82"/>
      <c r="BA15" s="2">
        <v>251</v>
      </c>
      <c r="BB15">
        <f t="shared" si="36"/>
        <v>5768</v>
      </c>
      <c r="BC15">
        <f t="shared" si="37"/>
        <v>1447768</v>
      </c>
      <c r="BD15" s="2">
        <f t="shared" si="38"/>
        <v>68580</v>
      </c>
      <c r="BE15" s="2">
        <f t="shared" si="39"/>
        <v>0</v>
      </c>
      <c r="BF15" s="2">
        <f t="shared" si="40"/>
        <v>68580</v>
      </c>
      <c r="BG15" s="2">
        <f t="shared" si="41"/>
        <v>0</v>
      </c>
      <c r="BH15" s="84">
        <f t="shared" si="42"/>
        <v>68580</v>
      </c>
      <c r="BI15" s="2">
        <f t="shared" si="43"/>
        <v>2</v>
      </c>
      <c r="BJ15" s="2">
        <f t="shared" si="44"/>
        <v>0</v>
      </c>
      <c r="BK15" s="2">
        <f t="shared" si="45"/>
        <v>2</v>
      </c>
      <c r="BL15" s="83" t="str">
        <f t="shared" si="46"/>
        <v>40% Adj.</v>
      </c>
      <c r="BM15" s="2">
        <f t="shared" si="47"/>
        <v>1516348</v>
      </c>
      <c r="BO15" s="2">
        <v>249</v>
      </c>
      <c r="BP15">
        <f t="shared" si="48"/>
        <v>5999</v>
      </c>
      <c r="BQ15">
        <f t="shared" si="49"/>
        <v>1493751</v>
      </c>
      <c r="BR15" s="2">
        <f t="shared" si="50"/>
        <v>37640</v>
      </c>
      <c r="BS15" s="2">
        <f t="shared" si="51"/>
        <v>0</v>
      </c>
      <c r="BT15" s="2">
        <f t="shared" si="52"/>
        <v>37640</v>
      </c>
      <c r="BU15" s="2">
        <f t="shared" si="53"/>
        <v>0</v>
      </c>
      <c r="BV15" s="84">
        <f t="shared" si="54"/>
        <v>37640</v>
      </c>
      <c r="BW15" s="2">
        <f t="shared" si="55"/>
        <v>2</v>
      </c>
      <c r="BX15" s="2">
        <f t="shared" si="56"/>
        <v>0</v>
      </c>
      <c r="BY15" s="2">
        <f t="shared" si="57"/>
        <v>2</v>
      </c>
      <c r="BZ15" s="83" t="str">
        <f t="shared" si="58"/>
        <v>30% Adj.</v>
      </c>
      <c r="CA15" s="2">
        <f t="shared" si="59"/>
        <v>1531391</v>
      </c>
    </row>
    <row r="16" spans="1:153" x14ac:dyDescent="0.2">
      <c r="A16">
        <v>9</v>
      </c>
      <c r="B16" s="2">
        <v>5</v>
      </c>
      <c r="C16" s="2">
        <v>126</v>
      </c>
      <c r="D16" s="2" t="s">
        <v>7</v>
      </c>
      <c r="E16" s="2">
        <v>6802540</v>
      </c>
      <c r="F16" s="2">
        <v>1251.9000000000001</v>
      </c>
      <c r="G16" s="2">
        <v>4968</v>
      </c>
      <c r="H16" s="2">
        <v>6219439</v>
      </c>
      <c r="I16" s="2">
        <v>466481</v>
      </c>
      <c r="J16" s="82"/>
      <c r="K16" s="2">
        <v>1201</v>
      </c>
      <c r="L16" s="2">
        <f t="shared" si="2"/>
        <v>5165</v>
      </c>
      <c r="M16" s="2">
        <f t="shared" si="3"/>
        <v>6203165</v>
      </c>
      <c r="N16" s="2">
        <f t="shared" si="4"/>
        <v>419563</v>
      </c>
      <c r="O16" s="2">
        <f t="shared" si="5"/>
        <v>78468</v>
      </c>
      <c r="P16" s="2">
        <f t="shared" si="6"/>
        <v>419563</v>
      </c>
      <c r="Q16" s="2">
        <f t="shared" si="7"/>
        <v>0</v>
      </c>
      <c r="R16" s="84">
        <f t="shared" si="8"/>
        <v>419563</v>
      </c>
      <c r="S16" s="2">
        <f t="shared" si="9"/>
        <v>2</v>
      </c>
      <c r="T16" s="2">
        <f t="shared" si="10"/>
        <v>0</v>
      </c>
      <c r="U16" s="2">
        <f t="shared" si="11"/>
        <v>2</v>
      </c>
      <c r="V16" s="83" t="str">
        <f t="shared" si="0"/>
        <v>70% Adj.</v>
      </c>
      <c r="W16" s="2">
        <f t="shared" si="12"/>
        <v>6622728</v>
      </c>
      <c r="X16" s="82"/>
      <c r="Y16" s="2">
        <v>1177</v>
      </c>
      <c r="Z16">
        <f t="shared" si="13"/>
        <v>5370</v>
      </c>
      <c r="AA16">
        <f t="shared" si="14"/>
        <v>6320490</v>
      </c>
      <c r="AB16" s="2">
        <f t="shared" si="15"/>
        <v>289230</v>
      </c>
      <c r="AC16" s="2">
        <f t="shared" si="16"/>
        <v>0</v>
      </c>
      <c r="AD16" s="2">
        <f t="shared" si="17"/>
        <v>289230</v>
      </c>
      <c r="AE16" s="2">
        <f t="shared" si="18"/>
        <v>0</v>
      </c>
      <c r="AF16" s="84">
        <f t="shared" si="19"/>
        <v>289230</v>
      </c>
      <c r="AG16" s="2">
        <f t="shared" si="20"/>
        <v>2</v>
      </c>
      <c r="AH16" s="2">
        <f t="shared" si="21"/>
        <v>0</v>
      </c>
      <c r="AI16" s="2">
        <f t="shared" si="22"/>
        <v>2</v>
      </c>
      <c r="AJ16" s="83" t="str">
        <f t="shared" si="23"/>
        <v>60% Adj.</v>
      </c>
      <c r="AK16" s="2">
        <f t="shared" si="24"/>
        <v>6609720</v>
      </c>
      <c r="AM16" s="2">
        <v>1163</v>
      </c>
      <c r="AN16">
        <f t="shared" si="25"/>
        <v>5583</v>
      </c>
      <c r="AO16">
        <f t="shared" si="26"/>
        <v>6493029</v>
      </c>
      <c r="AP16" s="2">
        <f t="shared" si="1"/>
        <v>154756</v>
      </c>
      <c r="AQ16" s="2">
        <f t="shared" si="27"/>
        <v>0</v>
      </c>
      <c r="AR16" s="2">
        <f t="shared" si="28"/>
        <v>154756</v>
      </c>
      <c r="AS16" s="2">
        <f t="shared" si="29"/>
        <v>0</v>
      </c>
      <c r="AT16" s="84">
        <f t="shared" si="30"/>
        <v>154756</v>
      </c>
      <c r="AU16" s="2">
        <f t="shared" si="31"/>
        <v>2</v>
      </c>
      <c r="AV16" s="2">
        <f t="shared" si="32"/>
        <v>0</v>
      </c>
      <c r="AW16" s="2">
        <f t="shared" si="33"/>
        <v>2</v>
      </c>
      <c r="AX16" s="83" t="str">
        <f t="shared" si="34"/>
        <v>50% Adj.</v>
      </c>
      <c r="AY16" s="2">
        <f t="shared" si="35"/>
        <v>6647785</v>
      </c>
      <c r="AZ16" s="82"/>
      <c r="BA16" s="2">
        <v>1130</v>
      </c>
      <c r="BB16">
        <f t="shared" si="36"/>
        <v>5805</v>
      </c>
      <c r="BC16">
        <f t="shared" si="37"/>
        <v>6559650</v>
      </c>
      <c r="BD16" s="2">
        <f t="shared" si="38"/>
        <v>97156</v>
      </c>
      <c r="BE16" s="2">
        <f t="shared" si="39"/>
        <v>0</v>
      </c>
      <c r="BF16" s="2">
        <f t="shared" si="40"/>
        <v>97156</v>
      </c>
      <c r="BG16" s="2">
        <f t="shared" si="41"/>
        <v>0</v>
      </c>
      <c r="BH16" s="84">
        <f t="shared" si="42"/>
        <v>97156</v>
      </c>
      <c r="BI16" s="2">
        <f t="shared" si="43"/>
        <v>2</v>
      </c>
      <c r="BJ16" s="2">
        <f t="shared" si="44"/>
        <v>0</v>
      </c>
      <c r="BK16" s="2">
        <f t="shared" si="45"/>
        <v>2</v>
      </c>
      <c r="BL16" s="83" t="str">
        <f t="shared" si="46"/>
        <v>40% Adj.</v>
      </c>
      <c r="BM16" s="2">
        <f t="shared" si="47"/>
        <v>6656806</v>
      </c>
      <c r="BO16" s="2">
        <v>1116</v>
      </c>
      <c r="BP16">
        <f t="shared" si="48"/>
        <v>6036</v>
      </c>
      <c r="BQ16">
        <f t="shared" si="49"/>
        <v>6736176</v>
      </c>
      <c r="BR16" s="2">
        <f t="shared" si="50"/>
        <v>19909</v>
      </c>
      <c r="BS16" s="2">
        <f t="shared" si="51"/>
        <v>0</v>
      </c>
      <c r="BT16" s="2">
        <f t="shared" si="52"/>
        <v>19909</v>
      </c>
      <c r="BU16" s="2">
        <f t="shared" si="53"/>
        <v>0</v>
      </c>
      <c r="BV16" s="84">
        <f t="shared" si="54"/>
        <v>19909</v>
      </c>
      <c r="BW16" s="2">
        <f t="shared" si="55"/>
        <v>2</v>
      </c>
      <c r="BX16" s="2">
        <f t="shared" si="56"/>
        <v>0</v>
      </c>
      <c r="BY16" s="2">
        <f t="shared" si="57"/>
        <v>2</v>
      </c>
      <c r="BZ16" s="83" t="str">
        <f t="shared" si="58"/>
        <v>30% Adj.</v>
      </c>
      <c r="CA16" s="2">
        <f t="shared" si="59"/>
        <v>6756085</v>
      </c>
    </row>
    <row r="17" spans="1:79" x14ac:dyDescent="0.2">
      <c r="A17">
        <v>10</v>
      </c>
      <c r="B17" s="2">
        <v>1</v>
      </c>
      <c r="C17" s="2">
        <v>135</v>
      </c>
      <c r="D17" s="2" t="s">
        <v>8</v>
      </c>
      <c r="E17" s="2">
        <v>7346163</v>
      </c>
      <c r="F17" s="2">
        <v>1472.1</v>
      </c>
      <c r="G17" s="2">
        <v>5013</v>
      </c>
      <c r="H17" s="2">
        <v>7379637</v>
      </c>
      <c r="I17" s="2">
        <v>0</v>
      </c>
      <c r="J17" s="82"/>
      <c r="K17" s="2">
        <v>1434</v>
      </c>
      <c r="L17" s="2">
        <f t="shared" si="2"/>
        <v>5210</v>
      </c>
      <c r="M17" s="2">
        <f t="shared" si="3"/>
        <v>7471140</v>
      </c>
      <c r="N17" s="2">
        <f t="shared" si="4"/>
        <v>0</v>
      </c>
      <c r="O17" s="2">
        <f t="shared" si="5"/>
        <v>0</v>
      </c>
      <c r="P17" s="2">
        <f t="shared" si="6"/>
        <v>0</v>
      </c>
      <c r="Q17" s="2">
        <f t="shared" si="7"/>
        <v>0</v>
      </c>
      <c r="R17" s="84">
        <f t="shared" si="8"/>
        <v>0</v>
      </c>
      <c r="S17" s="2">
        <f t="shared" si="9"/>
        <v>0</v>
      </c>
      <c r="T17" s="2">
        <f t="shared" si="10"/>
        <v>0</v>
      </c>
      <c r="U17" s="2">
        <f t="shared" si="11"/>
        <v>0</v>
      </c>
      <c r="V17" s="83" t="str">
        <f t="shared" si="0"/>
        <v>N.A.</v>
      </c>
      <c r="W17" s="2">
        <f t="shared" si="12"/>
        <v>7471140</v>
      </c>
      <c r="X17" s="82"/>
      <c r="Y17" s="2">
        <v>1426</v>
      </c>
      <c r="Z17">
        <f t="shared" si="13"/>
        <v>5415</v>
      </c>
      <c r="AA17">
        <f t="shared" si="14"/>
        <v>7721790</v>
      </c>
      <c r="AB17" s="2">
        <f t="shared" si="15"/>
        <v>0</v>
      </c>
      <c r="AC17" s="2">
        <f t="shared" si="16"/>
        <v>0</v>
      </c>
      <c r="AD17" s="2">
        <f t="shared" si="17"/>
        <v>0</v>
      </c>
      <c r="AE17" s="2">
        <f t="shared" si="18"/>
        <v>0</v>
      </c>
      <c r="AF17" s="84">
        <f t="shared" si="19"/>
        <v>0</v>
      </c>
      <c r="AG17" s="2">
        <f t="shared" si="20"/>
        <v>0</v>
      </c>
      <c r="AH17" s="2">
        <f t="shared" si="21"/>
        <v>0</v>
      </c>
      <c r="AI17" s="2">
        <f t="shared" si="22"/>
        <v>0</v>
      </c>
      <c r="AJ17" s="83" t="str">
        <f t="shared" si="23"/>
        <v>N.A.</v>
      </c>
      <c r="AK17" s="2">
        <f t="shared" si="24"/>
        <v>7721790</v>
      </c>
      <c r="AM17" s="2">
        <v>1393</v>
      </c>
      <c r="AN17">
        <f t="shared" si="25"/>
        <v>5628</v>
      </c>
      <c r="AO17">
        <f t="shared" si="26"/>
        <v>7839804</v>
      </c>
      <c r="AP17" s="2">
        <f t="shared" si="1"/>
        <v>0</v>
      </c>
      <c r="AQ17" s="2">
        <f t="shared" si="27"/>
        <v>0</v>
      </c>
      <c r="AR17" s="2">
        <f t="shared" si="28"/>
        <v>0</v>
      </c>
      <c r="AS17" s="2">
        <f t="shared" si="29"/>
        <v>0</v>
      </c>
      <c r="AT17" s="84">
        <f t="shared" si="30"/>
        <v>0</v>
      </c>
      <c r="AU17" s="2">
        <f t="shared" si="31"/>
        <v>0</v>
      </c>
      <c r="AV17" s="2">
        <f t="shared" si="32"/>
        <v>0</v>
      </c>
      <c r="AW17" s="2">
        <f t="shared" si="33"/>
        <v>0</v>
      </c>
      <c r="AX17" s="83" t="str">
        <f t="shared" si="34"/>
        <v>N.A.</v>
      </c>
      <c r="AY17" s="2">
        <f t="shared" si="35"/>
        <v>7839804</v>
      </c>
      <c r="AZ17" s="82"/>
      <c r="BA17" s="2">
        <v>1360</v>
      </c>
      <c r="BB17">
        <f t="shared" si="36"/>
        <v>5850</v>
      </c>
      <c r="BC17">
        <f t="shared" si="37"/>
        <v>7956000</v>
      </c>
      <c r="BD17" s="2">
        <f t="shared" si="38"/>
        <v>0</v>
      </c>
      <c r="BE17" s="2">
        <f t="shared" si="39"/>
        <v>0</v>
      </c>
      <c r="BF17" s="2">
        <f t="shared" si="40"/>
        <v>0</v>
      </c>
      <c r="BG17" s="2">
        <f t="shared" si="41"/>
        <v>0</v>
      </c>
      <c r="BH17" s="84">
        <f t="shared" si="42"/>
        <v>0</v>
      </c>
      <c r="BI17" s="2">
        <f t="shared" si="43"/>
        <v>0</v>
      </c>
      <c r="BJ17" s="2">
        <f t="shared" si="44"/>
        <v>0</v>
      </c>
      <c r="BK17" s="2">
        <f t="shared" si="45"/>
        <v>0</v>
      </c>
      <c r="BL17" s="83" t="str">
        <f t="shared" si="46"/>
        <v>N.A.</v>
      </c>
      <c r="BM17" s="2">
        <f t="shared" si="47"/>
        <v>7956000</v>
      </c>
      <c r="BO17" s="2">
        <v>1361</v>
      </c>
      <c r="BP17">
        <f t="shared" si="48"/>
        <v>6081</v>
      </c>
      <c r="BQ17">
        <f t="shared" si="49"/>
        <v>8276241</v>
      </c>
      <c r="BR17" s="2">
        <f t="shared" si="50"/>
        <v>0</v>
      </c>
      <c r="BS17" s="2">
        <f t="shared" si="51"/>
        <v>0</v>
      </c>
      <c r="BT17" s="2">
        <f t="shared" si="52"/>
        <v>0</v>
      </c>
      <c r="BU17" s="2">
        <f t="shared" si="53"/>
        <v>0</v>
      </c>
      <c r="BV17" s="84">
        <f t="shared" si="54"/>
        <v>0</v>
      </c>
      <c r="BW17" s="2">
        <f t="shared" si="55"/>
        <v>0</v>
      </c>
      <c r="BX17" s="2">
        <f t="shared" si="56"/>
        <v>0</v>
      </c>
      <c r="BY17" s="2">
        <f t="shared" si="57"/>
        <v>0</v>
      </c>
      <c r="BZ17" s="83" t="str">
        <f t="shared" si="58"/>
        <v>N.A.</v>
      </c>
      <c r="CA17" s="2">
        <f t="shared" si="59"/>
        <v>8276241</v>
      </c>
    </row>
    <row r="18" spans="1:79" x14ac:dyDescent="0.2">
      <c r="A18">
        <v>11</v>
      </c>
      <c r="B18" s="2">
        <v>7</v>
      </c>
      <c r="C18" s="2">
        <v>153</v>
      </c>
      <c r="D18" s="2" t="s">
        <v>9</v>
      </c>
      <c r="E18" s="2">
        <v>1704109</v>
      </c>
      <c r="F18" s="2">
        <v>318</v>
      </c>
      <c r="G18" s="2">
        <v>4938</v>
      </c>
      <c r="H18" s="2">
        <v>1570284</v>
      </c>
      <c r="I18" s="2">
        <v>107060</v>
      </c>
      <c r="J18" s="82"/>
      <c r="K18" s="2">
        <v>311</v>
      </c>
      <c r="L18" s="2">
        <f t="shared" si="2"/>
        <v>5135</v>
      </c>
      <c r="M18" s="2">
        <f t="shared" si="3"/>
        <v>1596985</v>
      </c>
      <c r="N18" s="2">
        <f t="shared" si="4"/>
        <v>74987</v>
      </c>
      <c r="O18" s="2">
        <f t="shared" si="5"/>
        <v>0</v>
      </c>
      <c r="P18" s="2">
        <f t="shared" si="6"/>
        <v>74987</v>
      </c>
      <c r="Q18" s="2">
        <f t="shared" si="7"/>
        <v>0</v>
      </c>
      <c r="R18" s="84">
        <f t="shared" si="8"/>
        <v>74987</v>
      </c>
      <c r="S18" s="2">
        <f t="shared" si="9"/>
        <v>2</v>
      </c>
      <c r="T18" s="2">
        <f t="shared" si="10"/>
        <v>0</v>
      </c>
      <c r="U18" s="2">
        <f t="shared" si="11"/>
        <v>2</v>
      </c>
      <c r="V18" s="83" t="str">
        <f t="shared" si="0"/>
        <v>70% Adj.</v>
      </c>
      <c r="W18" s="2">
        <f t="shared" si="12"/>
        <v>1671972</v>
      </c>
      <c r="X18" s="82"/>
      <c r="Y18" s="2">
        <v>297</v>
      </c>
      <c r="Z18">
        <f t="shared" si="13"/>
        <v>5340</v>
      </c>
      <c r="AA18">
        <f t="shared" si="14"/>
        <v>1585980</v>
      </c>
      <c r="AB18" s="2">
        <f t="shared" si="15"/>
        <v>70877</v>
      </c>
      <c r="AC18" s="2">
        <f t="shared" si="16"/>
        <v>26975</v>
      </c>
      <c r="AD18" s="2">
        <f t="shared" si="17"/>
        <v>70877</v>
      </c>
      <c r="AE18" s="2">
        <f t="shared" si="18"/>
        <v>0</v>
      </c>
      <c r="AF18" s="84">
        <f t="shared" si="19"/>
        <v>70877</v>
      </c>
      <c r="AG18" s="2">
        <f t="shared" si="20"/>
        <v>2</v>
      </c>
      <c r="AH18" s="2">
        <f t="shared" si="21"/>
        <v>0</v>
      </c>
      <c r="AI18" s="2">
        <f t="shared" si="22"/>
        <v>2</v>
      </c>
      <c r="AJ18" s="83" t="str">
        <f t="shared" si="23"/>
        <v>60% Adj.</v>
      </c>
      <c r="AK18" s="2">
        <f t="shared" si="24"/>
        <v>1656857</v>
      </c>
      <c r="AM18" s="2">
        <v>287</v>
      </c>
      <c r="AN18">
        <f t="shared" si="25"/>
        <v>5553</v>
      </c>
      <c r="AO18">
        <f t="shared" si="26"/>
        <v>1593711</v>
      </c>
      <c r="AP18" s="2">
        <f t="shared" si="1"/>
        <v>55199</v>
      </c>
      <c r="AQ18" s="2">
        <f t="shared" si="27"/>
        <v>8129</v>
      </c>
      <c r="AR18" s="2">
        <f t="shared" si="28"/>
        <v>55199</v>
      </c>
      <c r="AS18" s="2">
        <f t="shared" si="29"/>
        <v>0</v>
      </c>
      <c r="AT18" s="84">
        <f t="shared" si="30"/>
        <v>55199</v>
      </c>
      <c r="AU18" s="2">
        <f t="shared" si="31"/>
        <v>2</v>
      </c>
      <c r="AV18" s="2">
        <f t="shared" si="32"/>
        <v>0</v>
      </c>
      <c r="AW18" s="2">
        <f t="shared" si="33"/>
        <v>2</v>
      </c>
      <c r="AX18" s="83" t="str">
        <f t="shared" si="34"/>
        <v>50% Adj.</v>
      </c>
      <c r="AY18" s="2">
        <f t="shared" si="35"/>
        <v>1648910</v>
      </c>
      <c r="AZ18" s="82"/>
      <c r="BA18" s="2">
        <v>276</v>
      </c>
      <c r="BB18">
        <f t="shared" si="36"/>
        <v>5775</v>
      </c>
      <c r="BC18">
        <f t="shared" si="37"/>
        <v>1593900</v>
      </c>
      <c r="BD18" s="2">
        <f t="shared" si="38"/>
        <v>44084</v>
      </c>
      <c r="BE18" s="2">
        <f t="shared" si="39"/>
        <v>15748</v>
      </c>
      <c r="BF18" s="2">
        <f t="shared" si="40"/>
        <v>44084</v>
      </c>
      <c r="BG18" s="2">
        <f t="shared" si="41"/>
        <v>0</v>
      </c>
      <c r="BH18" s="84">
        <f t="shared" si="42"/>
        <v>44084</v>
      </c>
      <c r="BI18" s="2">
        <f t="shared" si="43"/>
        <v>2</v>
      </c>
      <c r="BJ18" s="2">
        <f t="shared" si="44"/>
        <v>0</v>
      </c>
      <c r="BK18" s="2">
        <f t="shared" si="45"/>
        <v>2</v>
      </c>
      <c r="BL18" s="83" t="str">
        <f t="shared" si="46"/>
        <v>40% Adj.</v>
      </c>
      <c r="BM18" s="2">
        <f t="shared" si="47"/>
        <v>1637984</v>
      </c>
      <c r="BO18" s="2">
        <v>267</v>
      </c>
      <c r="BP18">
        <f t="shared" si="48"/>
        <v>6006</v>
      </c>
      <c r="BQ18">
        <f t="shared" si="49"/>
        <v>1603602</v>
      </c>
      <c r="BR18" s="2">
        <f t="shared" si="50"/>
        <v>30152</v>
      </c>
      <c r="BS18" s="2">
        <f t="shared" si="51"/>
        <v>6237</v>
      </c>
      <c r="BT18" s="2">
        <f t="shared" si="52"/>
        <v>30152</v>
      </c>
      <c r="BU18" s="2">
        <f t="shared" si="53"/>
        <v>0</v>
      </c>
      <c r="BV18" s="84">
        <f t="shared" si="54"/>
        <v>30152</v>
      </c>
      <c r="BW18" s="2">
        <f t="shared" si="55"/>
        <v>2</v>
      </c>
      <c r="BX18" s="2">
        <f t="shared" si="56"/>
        <v>0</v>
      </c>
      <c r="BY18" s="2">
        <f t="shared" si="57"/>
        <v>2</v>
      </c>
      <c r="BZ18" s="83" t="str">
        <f t="shared" si="58"/>
        <v>30% Adj.</v>
      </c>
      <c r="CA18" s="2">
        <f t="shared" si="59"/>
        <v>1633754</v>
      </c>
    </row>
    <row r="19" spans="1:79" x14ac:dyDescent="0.2">
      <c r="A19">
        <v>12</v>
      </c>
      <c r="B19" s="2">
        <v>5</v>
      </c>
      <c r="C19" s="2">
        <v>171</v>
      </c>
      <c r="D19" s="2" t="s">
        <v>10</v>
      </c>
      <c r="E19" s="2">
        <v>2882601</v>
      </c>
      <c r="F19" s="2">
        <v>611.1</v>
      </c>
      <c r="G19" s="2">
        <v>4931</v>
      </c>
      <c r="H19" s="2">
        <v>3013334</v>
      </c>
      <c r="I19" s="2">
        <v>0</v>
      </c>
      <c r="J19" s="82"/>
      <c r="K19" s="2">
        <v>599</v>
      </c>
      <c r="L19" s="2">
        <f t="shared" si="2"/>
        <v>5128</v>
      </c>
      <c r="M19" s="2">
        <f t="shared" si="3"/>
        <v>3071672</v>
      </c>
      <c r="N19" s="2">
        <f t="shared" si="4"/>
        <v>0</v>
      </c>
      <c r="O19" s="2">
        <f t="shared" si="5"/>
        <v>0</v>
      </c>
      <c r="P19" s="2">
        <f t="shared" si="6"/>
        <v>0</v>
      </c>
      <c r="Q19" s="2">
        <f t="shared" si="7"/>
        <v>0</v>
      </c>
      <c r="R19" s="84">
        <f t="shared" si="8"/>
        <v>0</v>
      </c>
      <c r="S19" s="2">
        <f t="shared" si="9"/>
        <v>0</v>
      </c>
      <c r="T19" s="2">
        <f t="shared" si="10"/>
        <v>0</v>
      </c>
      <c r="U19" s="2">
        <f t="shared" si="11"/>
        <v>0</v>
      </c>
      <c r="V19" s="83" t="str">
        <f t="shared" si="0"/>
        <v>N.A.</v>
      </c>
      <c r="W19" s="2">
        <f t="shared" si="12"/>
        <v>3071672</v>
      </c>
      <c r="X19" s="82"/>
      <c r="Y19" s="2">
        <v>591</v>
      </c>
      <c r="Z19">
        <f t="shared" si="13"/>
        <v>5333</v>
      </c>
      <c r="AA19">
        <f t="shared" si="14"/>
        <v>3151803</v>
      </c>
      <c r="AB19" s="2">
        <f t="shared" si="15"/>
        <v>0</v>
      </c>
      <c r="AC19" s="2">
        <f t="shared" si="16"/>
        <v>0</v>
      </c>
      <c r="AD19" s="2">
        <f t="shared" si="17"/>
        <v>0</v>
      </c>
      <c r="AE19" s="2">
        <f t="shared" si="18"/>
        <v>0</v>
      </c>
      <c r="AF19" s="84">
        <f t="shared" si="19"/>
        <v>0</v>
      </c>
      <c r="AG19" s="2">
        <f t="shared" si="20"/>
        <v>0</v>
      </c>
      <c r="AH19" s="2">
        <f t="shared" si="21"/>
        <v>0</v>
      </c>
      <c r="AI19" s="2">
        <f t="shared" si="22"/>
        <v>0</v>
      </c>
      <c r="AJ19" s="83" t="str">
        <f t="shared" si="23"/>
        <v>N.A.</v>
      </c>
      <c r="AK19" s="2">
        <f t="shared" si="24"/>
        <v>3151803</v>
      </c>
      <c r="AM19" s="2">
        <v>578</v>
      </c>
      <c r="AN19">
        <f t="shared" si="25"/>
        <v>5546</v>
      </c>
      <c r="AO19">
        <f t="shared" si="26"/>
        <v>3205588</v>
      </c>
      <c r="AP19" s="2">
        <f t="shared" si="1"/>
        <v>0</v>
      </c>
      <c r="AQ19" s="2">
        <f t="shared" si="27"/>
        <v>0</v>
      </c>
      <c r="AR19" s="2">
        <f t="shared" si="28"/>
        <v>0</v>
      </c>
      <c r="AS19" s="2">
        <f t="shared" si="29"/>
        <v>0</v>
      </c>
      <c r="AT19" s="84">
        <f t="shared" si="30"/>
        <v>0</v>
      </c>
      <c r="AU19" s="2">
        <f t="shared" si="31"/>
        <v>0</v>
      </c>
      <c r="AV19" s="2">
        <f t="shared" si="32"/>
        <v>0</v>
      </c>
      <c r="AW19" s="2">
        <f t="shared" si="33"/>
        <v>0</v>
      </c>
      <c r="AX19" s="83" t="str">
        <f t="shared" si="34"/>
        <v>N.A.</v>
      </c>
      <c r="AY19" s="2">
        <f t="shared" si="35"/>
        <v>3205588</v>
      </c>
      <c r="AZ19" s="82"/>
      <c r="BA19" s="2">
        <v>565</v>
      </c>
      <c r="BB19">
        <f t="shared" si="36"/>
        <v>5768</v>
      </c>
      <c r="BC19">
        <f t="shared" si="37"/>
        <v>3258920</v>
      </c>
      <c r="BD19" s="2">
        <f t="shared" si="38"/>
        <v>0</v>
      </c>
      <c r="BE19" s="2">
        <f t="shared" si="39"/>
        <v>0</v>
      </c>
      <c r="BF19" s="2">
        <f t="shared" si="40"/>
        <v>0</v>
      </c>
      <c r="BG19" s="2">
        <f t="shared" si="41"/>
        <v>0</v>
      </c>
      <c r="BH19" s="84">
        <f t="shared" si="42"/>
        <v>0</v>
      </c>
      <c r="BI19" s="2">
        <f t="shared" si="43"/>
        <v>0</v>
      </c>
      <c r="BJ19" s="2">
        <f t="shared" si="44"/>
        <v>0</v>
      </c>
      <c r="BK19" s="2">
        <f t="shared" si="45"/>
        <v>0</v>
      </c>
      <c r="BL19" s="83" t="str">
        <f t="shared" si="46"/>
        <v>N.A.</v>
      </c>
      <c r="BM19" s="2">
        <f t="shared" si="47"/>
        <v>3258920</v>
      </c>
      <c r="BO19" s="2">
        <v>558</v>
      </c>
      <c r="BP19">
        <f t="shared" si="48"/>
        <v>5999</v>
      </c>
      <c r="BQ19">
        <f t="shared" si="49"/>
        <v>3347442</v>
      </c>
      <c r="BR19" s="2">
        <f t="shared" si="50"/>
        <v>0</v>
      </c>
      <c r="BS19" s="2">
        <f t="shared" si="51"/>
        <v>0</v>
      </c>
      <c r="BT19" s="2">
        <f t="shared" si="52"/>
        <v>0</v>
      </c>
      <c r="BU19" s="2">
        <f t="shared" si="53"/>
        <v>0</v>
      </c>
      <c r="BV19" s="84">
        <f t="shared" si="54"/>
        <v>0</v>
      </c>
      <c r="BW19" s="2">
        <f t="shared" si="55"/>
        <v>0</v>
      </c>
      <c r="BX19" s="2">
        <f t="shared" si="56"/>
        <v>0</v>
      </c>
      <c r="BY19" s="2">
        <f t="shared" si="57"/>
        <v>0</v>
      </c>
      <c r="BZ19" s="83" t="str">
        <f t="shared" si="58"/>
        <v>N.A.</v>
      </c>
      <c r="CA19" s="2">
        <f t="shared" si="59"/>
        <v>3347442</v>
      </c>
    </row>
    <row r="20" spans="1:79" x14ac:dyDescent="0.2">
      <c r="A20">
        <v>13</v>
      </c>
      <c r="B20" s="2">
        <v>11</v>
      </c>
      <c r="C20" s="2">
        <v>225</v>
      </c>
      <c r="D20" s="2" t="s">
        <v>11</v>
      </c>
      <c r="E20" s="2">
        <v>21908512</v>
      </c>
      <c r="F20" s="2">
        <v>4365.7</v>
      </c>
      <c r="G20" s="2">
        <v>5021</v>
      </c>
      <c r="H20" s="2">
        <v>21920180</v>
      </c>
      <c r="I20" s="2">
        <v>117712</v>
      </c>
      <c r="J20" s="82"/>
      <c r="K20" s="2">
        <v>4298</v>
      </c>
      <c r="L20" s="2">
        <f t="shared" si="2"/>
        <v>5218</v>
      </c>
      <c r="M20" s="2">
        <f t="shared" si="3"/>
        <v>22426964</v>
      </c>
      <c r="N20" s="2">
        <f t="shared" si="4"/>
        <v>0</v>
      </c>
      <c r="O20" s="2">
        <f t="shared" si="5"/>
        <v>0</v>
      </c>
      <c r="P20" s="2">
        <f t="shared" si="6"/>
        <v>0</v>
      </c>
      <c r="Q20" s="2">
        <f t="shared" si="7"/>
        <v>0</v>
      </c>
      <c r="R20" s="84">
        <f t="shared" si="8"/>
        <v>0</v>
      </c>
      <c r="S20" s="2">
        <f t="shared" si="9"/>
        <v>0</v>
      </c>
      <c r="T20" s="2">
        <f t="shared" si="10"/>
        <v>0</v>
      </c>
      <c r="U20" s="2">
        <f t="shared" si="11"/>
        <v>0</v>
      </c>
      <c r="V20" s="83" t="str">
        <f t="shared" si="0"/>
        <v>N.A.</v>
      </c>
      <c r="W20" s="2">
        <f t="shared" si="12"/>
        <v>22426964</v>
      </c>
      <c r="X20" s="82"/>
      <c r="Y20" s="2">
        <v>4249</v>
      </c>
      <c r="Z20">
        <f t="shared" si="13"/>
        <v>5423</v>
      </c>
      <c r="AA20">
        <f t="shared" si="14"/>
        <v>23042327</v>
      </c>
      <c r="AB20" s="2">
        <f t="shared" si="15"/>
        <v>0</v>
      </c>
      <c r="AC20" s="2">
        <f t="shared" si="16"/>
        <v>0</v>
      </c>
      <c r="AD20" s="2">
        <f t="shared" si="17"/>
        <v>0</v>
      </c>
      <c r="AE20" s="2">
        <f t="shared" si="18"/>
        <v>0</v>
      </c>
      <c r="AF20" s="84">
        <f t="shared" si="19"/>
        <v>0</v>
      </c>
      <c r="AG20" s="2">
        <f t="shared" si="20"/>
        <v>0</v>
      </c>
      <c r="AH20" s="2">
        <f t="shared" si="21"/>
        <v>0</v>
      </c>
      <c r="AI20" s="2">
        <f t="shared" si="22"/>
        <v>0</v>
      </c>
      <c r="AJ20" s="83" t="str">
        <f t="shared" si="23"/>
        <v>N.A.</v>
      </c>
      <c r="AK20" s="2">
        <f t="shared" si="24"/>
        <v>23042327</v>
      </c>
      <c r="AM20" s="2">
        <v>4204</v>
      </c>
      <c r="AN20">
        <f t="shared" si="25"/>
        <v>5636</v>
      </c>
      <c r="AO20">
        <f t="shared" si="26"/>
        <v>23693744</v>
      </c>
      <c r="AP20" s="2">
        <f t="shared" si="1"/>
        <v>0</v>
      </c>
      <c r="AQ20" s="2">
        <f t="shared" si="27"/>
        <v>0</v>
      </c>
      <c r="AR20" s="2">
        <f t="shared" si="28"/>
        <v>0</v>
      </c>
      <c r="AS20" s="2">
        <f t="shared" si="29"/>
        <v>0</v>
      </c>
      <c r="AT20" s="84">
        <f t="shared" si="30"/>
        <v>0</v>
      </c>
      <c r="AU20" s="2">
        <f t="shared" si="31"/>
        <v>0</v>
      </c>
      <c r="AV20" s="2">
        <f t="shared" si="32"/>
        <v>0</v>
      </c>
      <c r="AW20" s="2">
        <f t="shared" si="33"/>
        <v>0</v>
      </c>
      <c r="AX20" s="83" t="str">
        <f t="shared" si="34"/>
        <v>N.A.</v>
      </c>
      <c r="AY20" s="2">
        <f t="shared" si="35"/>
        <v>23693744</v>
      </c>
      <c r="AZ20" s="82"/>
      <c r="BA20" s="2">
        <v>4193</v>
      </c>
      <c r="BB20">
        <f t="shared" si="36"/>
        <v>5858</v>
      </c>
      <c r="BC20">
        <f t="shared" si="37"/>
        <v>24562594</v>
      </c>
      <c r="BD20" s="2">
        <f t="shared" si="38"/>
        <v>0</v>
      </c>
      <c r="BE20" s="2">
        <f t="shared" si="39"/>
        <v>0</v>
      </c>
      <c r="BF20" s="2">
        <f t="shared" si="40"/>
        <v>0</v>
      </c>
      <c r="BG20" s="2">
        <f t="shared" si="41"/>
        <v>0</v>
      </c>
      <c r="BH20" s="84">
        <f t="shared" si="42"/>
        <v>0</v>
      </c>
      <c r="BI20" s="2">
        <f t="shared" si="43"/>
        <v>0</v>
      </c>
      <c r="BJ20" s="2">
        <f t="shared" si="44"/>
        <v>0</v>
      </c>
      <c r="BK20" s="2">
        <f t="shared" si="45"/>
        <v>0</v>
      </c>
      <c r="BL20" s="83" t="str">
        <f t="shared" si="46"/>
        <v>N.A.</v>
      </c>
      <c r="BM20" s="2">
        <f t="shared" si="47"/>
        <v>24562594</v>
      </c>
      <c r="BO20" s="2">
        <v>4160</v>
      </c>
      <c r="BP20">
        <f t="shared" si="48"/>
        <v>6089</v>
      </c>
      <c r="BQ20">
        <f t="shared" si="49"/>
        <v>25330240</v>
      </c>
      <c r="BR20" s="2">
        <f t="shared" si="50"/>
        <v>0</v>
      </c>
      <c r="BS20" s="2">
        <f t="shared" si="51"/>
        <v>0</v>
      </c>
      <c r="BT20" s="2">
        <f t="shared" si="52"/>
        <v>0</v>
      </c>
      <c r="BU20" s="2">
        <f t="shared" si="53"/>
        <v>0</v>
      </c>
      <c r="BV20" s="84">
        <f t="shared" si="54"/>
        <v>0</v>
      </c>
      <c r="BW20" s="2">
        <f t="shared" si="55"/>
        <v>0</v>
      </c>
      <c r="BX20" s="2">
        <f t="shared" si="56"/>
        <v>0</v>
      </c>
      <c r="BY20" s="2">
        <f t="shared" si="57"/>
        <v>0</v>
      </c>
      <c r="BZ20" s="83" t="str">
        <f t="shared" si="58"/>
        <v>N.A.</v>
      </c>
      <c r="CA20" s="2">
        <f t="shared" si="59"/>
        <v>25330240</v>
      </c>
    </row>
    <row r="21" spans="1:79" x14ac:dyDescent="0.2">
      <c r="A21">
        <v>14</v>
      </c>
      <c r="B21" s="2">
        <v>10</v>
      </c>
      <c r="C21" s="2">
        <v>234</v>
      </c>
      <c r="D21" s="2" t="s">
        <v>12</v>
      </c>
      <c r="E21" s="2">
        <v>6235074</v>
      </c>
      <c r="F21" s="2">
        <v>1369.6</v>
      </c>
      <c r="G21" s="2">
        <v>4948</v>
      </c>
      <c r="H21" s="2">
        <v>6776781</v>
      </c>
      <c r="I21" s="2">
        <v>0</v>
      </c>
      <c r="J21" s="82"/>
      <c r="K21" s="2">
        <v>1364</v>
      </c>
      <c r="L21" s="2">
        <f t="shared" si="2"/>
        <v>5145</v>
      </c>
      <c r="M21" s="2">
        <f t="shared" si="3"/>
        <v>7017780</v>
      </c>
      <c r="N21" s="2">
        <f t="shared" si="4"/>
        <v>0</v>
      </c>
      <c r="O21" s="2">
        <f t="shared" si="5"/>
        <v>0</v>
      </c>
      <c r="P21" s="2">
        <f t="shared" si="6"/>
        <v>0</v>
      </c>
      <c r="Q21" s="2">
        <f t="shared" si="7"/>
        <v>0</v>
      </c>
      <c r="R21" s="84">
        <f t="shared" si="8"/>
        <v>0</v>
      </c>
      <c r="S21" s="2">
        <f t="shared" si="9"/>
        <v>0</v>
      </c>
      <c r="T21" s="2">
        <f t="shared" si="10"/>
        <v>0</v>
      </c>
      <c r="U21" s="2">
        <f t="shared" si="11"/>
        <v>0</v>
      </c>
      <c r="V21" s="83" t="str">
        <f t="shared" si="0"/>
        <v>N.A.</v>
      </c>
      <c r="W21" s="2">
        <f t="shared" si="12"/>
        <v>7017780</v>
      </c>
      <c r="X21" s="82"/>
      <c r="Y21" s="2">
        <v>1351</v>
      </c>
      <c r="Z21">
        <f t="shared" si="13"/>
        <v>5350</v>
      </c>
      <c r="AA21">
        <f t="shared" si="14"/>
        <v>7227850</v>
      </c>
      <c r="AB21" s="2">
        <f t="shared" si="15"/>
        <v>0</v>
      </c>
      <c r="AC21" s="2">
        <f t="shared" si="16"/>
        <v>0</v>
      </c>
      <c r="AD21" s="2">
        <f t="shared" si="17"/>
        <v>0</v>
      </c>
      <c r="AE21" s="2">
        <f t="shared" si="18"/>
        <v>0</v>
      </c>
      <c r="AF21" s="84">
        <f t="shared" si="19"/>
        <v>0</v>
      </c>
      <c r="AG21" s="2">
        <f t="shared" si="20"/>
        <v>0</v>
      </c>
      <c r="AH21" s="2">
        <f t="shared" si="21"/>
        <v>0</v>
      </c>
      <c r="AI21" s="2">
        <f t="shared" si="22"/>
        <v>0</v>
      </c>
      <c r="AJ21" s="83" t="str">
        <f t="shared" si="23"/>
        <v>N.A.</v>
      </c>
      <c r="AK21" s="2">
        <f t="shared" si="24"/>
        <v>7227850</v>
      </c>
      <c r="AM21" s="2">
        <v>1336</v>
      </c>
      <c r="AN21">
        <f t="shared" si="25"/>
        <v>5563</v>
      </c>
      <c r="AO21">
        <f t="shared" si="26"/>
        <v>7432168</v>
      </c>
      <c r="AP21" s="2">
        <f t="shared" si="1"/>
        <v>0</v>
      </c>
      <c r="AQ21" s="2">
        <f t="shared" si="27"/>
        <v>0</v>
      </c>
      <c r="AR21" s="2">
        <f t="shared" si="28"/>
        <v>0</v>
      </c>
      <c r="AS21" s="2">
        <f t="shared" si="29"/>
        <v>0</v>
      </c>
      <c r="AT21" s="84">
        <f t="shared" si="30"/>
        <v>0</v>
      </c>
      <c r="AU21" s="2">
        <f t="shared" si="31"/>
        <v>0</v>
      </c>
      <c r="AV21" s="2">
        <f t="shared" si="32"/>
        <v>0</v>
      </c>
      <c r="AW21" s="2">
        <f t="shared" si="33"/>
        <v>0</v>
      </c>
      <c r="AX21" s="83" t="str">
        <f t="shared" si="34"/>
        <v>N.A.</v>
      </c>
      <c r="AY21" s="2">
        <f t="shared" si="35"/>
        <v>7432168</v>
      </c>
      <c r="AZ21" s="82"/>
      <c r="BA21" s="2">
        <v>1331</v>
      </c>
      <c r="BB21">
        <f t="shared" si="36"/>
        <v>5785</v>
      </c>
      <c r="BC21">
        <f t="shared" si="37"/>
        <v>7699835</v>
      </c>
      <c r="BD21" s="2">
        <f t="shared" si="38"/>
        <v>0</v>
      </c>
      <c r="BE21" s="2">
        <f t="shared" si="39"/>
        <v>0</v>
      </c>
      <c r="BF21" s="2">
        <f t="shared" si="40"/>
        <v>0</v>
      </c>
      <c r="BG21" s="2">
        <f t="shared" si="41"/>
        <v>0</v>
      </c>
      <c r="BH21" s="84">
        <f t="shared" si="42"/>
        <v>0</v>
      </c>
      <c r="BI21" s="2">
        <f t="shared" si="43"/>
        <v>0</v>
      </c>
      <c r="BJ21" s="2">
        <f t="shared" si="44"/>
        <v>0</v>
      </c>
      <c r="BK21" s="2">
        <f t="shared" si="45"/>
        <v>0</v>
      </c>
      <c r="BL21" s="83" t="str">
        <f t="shared" si="46"/>
        <v>N.A.</v>
      </c>
      <c r="BM21" s="2">
        <f t="shared" si="47"/>
        <v>7699835</v>
      </c>
      <c r="BO21" s="2">
        <v>1295</v>
      </c>
      <c r="BP21">
        <f t="shared" si="48"/>
        <v>6016</v>
      </c>
      <c r="BQ21">
        <f t="shared" si="49"/>
        <v>7790720</v>
      </c>
      <c r="BR21" s="2">
        <f t="shared" si="50"/>
        <v>0</v>
      </c>
      <c r="BS21" s="2">
        <f t="shared" si="51"/>
        <v>0</v>
      </c>
      <c r="BT21" s="2">
        <f t="shared" si="52"/>
        <v>0</v>
      </c>
      <c r="BU21" s="2">
        <f t="shared" si="53"/>
        <v>0</v>
      </c>
      <c r="BV21" s="84">
        <f t="shared" si="54"/>
        <v>0</v>
      </c>
      <c r="BW21" s="2">
        <f t="shared" si="55"/>
        <v>0</v>
      </c>
      <c r="BX21" s="2">
        <f t="shared" si="56"/>
        <v>0</v>
      </c>
      <c r="BY21" s="2">
        <f t="shared" si="57"/>
        <v>0</v>
      </c>
      <c r="BZ21" s="83" t="str">
        <f t="shared" si="58"/>
        <v>N.A.</v>
      </c>
      <c r="CA21" s="2">
        <f t="shared" si="59"/>
        <v>7790720</v>
      </c>
    </row>
    <row r="22" spans="1:79" x14ac:dyDescent="0.2">
      <c r="A22">
        <v>15</v>
      </c>
      <c r="B22" s="2">
        <v>9</v>
      </c>
      <c r="C22" s="2">
        <v>243</v>
      </c>
      <c r="D22" s="2" t="s">
        <v>13</v>
      </c>
      <c r="E22" s="2">
        <v>1647720</v>
      </c>
      <c r="F22" s="2">
        <v>323</v>
      </c>
      <c r="G22" s="2">
        <v>4996</v>
      </c>
      <c r="H22" s="2">
        <v>1613708</v>
      </c>
      <c r="I22" s="2">
        <v>27210</v>
      </c>
      <c r="J22" s="82"/>
      <c r="K22" s="2">
        <v>318</v>
      </c>
      <c r="L22" s="2">
        <f t="shared" si="2"/>
        <v>5193</v>
      </c>
      <c r="M22" s="2">
        <f t="shared" si="3"/>
        <v>1651374</v>
      </c>
      <c r="N22" s="2">
        <f t="shared" si="4"/>
        <v>0</v>
      </c>
      <c r="O22" s="2">
        <f t="shared" si="5"/>
        <v>0</v>
      </c>
      <c r="P22" s="2">
        <f t="shared" si="6"/>
        <v>0</v>
      </c>
      <c r="Q22" s="2">
        <f t="shared" si="7"/>
        <v>0</v>
      </c>
      <c r="R22" s="84">
        <f t="shared" si="8"/>
        <v>0</v>
      </c>
      <c r="S22" s="2">
        <f t="shared" si="9"/>
        <v>0</v>
      </c>
      <c r="T22" s="2">
        <f t="shared" si="10"/>
        <v>0</v>
      </c>
      <c r="U22" s="2">
        <f t="shared" si="11"/>
        <v>0</v>
      </c>
      <c r="V22" s="83" t="str">
        <f t="shared" si="0"/>
        <v>N.A.</v>
      </c>
      <c r="W22" s="2">
        <f t="shared" si="12"/>
        <v>1651374</v>
      </c>
      <c r="X22" s="82"/>
      <c r="Y22" s="2">
        <v>323</v>
      </c>
      <c r="Z22">
        <f t="shared" si="13"/>
        <v>5398</v>
      </c>
      <c r="AA22">
        <f t="shared" si="14"/>
        <v>1743554</v>
      </c>
      <c r="AB22" s="2">
        <f t="shared" si="15"/>
        <v>0</v>
      </c>
      <c r="AC22" s="2">
        <f t="shared" si="16"/>
        <v>0</v>
      </c>
      <c r="AD22" s="2">
        <f t="shared" si="17"/>
        <v>0</v>
      </c>
      <c r="AE22" s="2">
        <f t="shared" si="18"/>
        <v>0</v>
      </c>
      <c r="AF22" s="84">
        <f t="shared" si="19"/>
        <v>0</v>
      </c>
      <c r="AG22" s="2">
        <f t="shared" si="20"/>
        <v>0</v>
      </c>
      <c r="AH22" s="2">
        <f t="shared" si="21"/>
        <v>0</v>
      </c>
      <c r="AI22" s="2">
        <f t="shared" si="22"/>
        <v>0</v>
      </c>
      <c r="AJ22" s="83" t="str">
        <f t="shared" si="23"/>
        <v>N.A.</v>
      </c>
      <c r="AK22" s="2">
        <f t="shared" si="24"/>
        <v>1743554</v>
      </c>
      <c r="AM22" s="2">
        <v>312</v>
      </c>
      <c r="AN22">
        <f t="shared" si="25"/>
        <v>5611</v>
      </c>
      <c r="AO22">
        <f t="shared" si="26"/>
        <v>1750632</v>
      </c>
      <c r="AP22" s="2">
        <f t="shared" si="1"/>
        <v>0</v>
      </c>
      <c r="AQ22" s="2">
        <f t="shared" si="27"/>
        <v>10358</v>
      </c>
      <c r="AR22" s="2">
        <f t="shared" si="28"/>
        <v>0</v>
      </c>
      <c r="AS22" s="2">
        <f t="shared" si="29"/>
        <v>10358</v>
      </c>
      <c r="AT22" s="84">
        <f t="shared" si="30"/>
        <v>10358</v>
      </c>
      <c r="AU22" s="2">
        <f t="shared" si="31"/>
        <v>0</v>
      </c>
      <c r="AV22" s="2">
        <f t="shared" si="32"/>
        <v>1</v>
      </c>
      <c r="AW22" s="2">
        <f t="shared" si="33"/>
        <v>1</v>
      </c>
      <c r="AX22" s="83" t="str">
        <f t="shared" si="34"/>
        <v>101% Adj.</v>
      </c>
      <c r="AY22" s="2">
        <f t="shared" si="35"/>
        <v>1760990</v>
      </c>
      <c r="AZ22" s="82"/>
      <c r="BA22" s="2">
        <v>307</v>
      </c>
      <c r="BB22">
        <f t="shared" si="36"/>
        <v>5833</v>
      </c>
      <c r="BC22">
        <f t="shared" si="37"/>
        <v>1790731</v>
      </c>
      <c r="BD22" s="2">
        <f t="shared" si="38"/>
        <v>0</v>
      </c>
      <c r="BE22" s="2">
        <f t="shared" si="39"/>
        <v>0</v>
      </c>
      <c r="BF22" s="2">
        <f t="shared" si="40"/>
        <v>0</v>
      </c>
      <c r="BG22" s="2">
        <f t="shared" si="41"/>
        <v>0</v>
      </c>
      <c r="BH22" s="84">
        <f t="shared" si="42"/>
        <v>0</v>
      </c>
      <c r="BI22" s="2">
        <f t="shared" si="43"/>
        <v>0</v>
      </c>
      <c r="BJ22" s="2">
        <f t="shared" si="44"/>
        <v>0</v>
      </c>
      <c r="BK22" s="2">
        <f t="shared" si="45"/>
        <v>0</v>
      </c>
      <c r="BL22" s="83" t="str">
        <f t="shared" si="46"/>
        <v>N.A.</v>
      </c>
      <c r="BM22" s="2">
        <f t="shared" si="47"/>
        <v>1790731</v>
      </c>
      <c r="BO22" s="2">
        <v>301</v>
      </c>
      <c r="BP22">
        <f t="shared" si="48"/>
        <v>6064</v>
      </c>
      <c r="BQ22">
        <f t="shared" si="49"/>
        <v>1825264</v>
      </c>
      <c r="BR22" s="2">
        <f t="shared" si="50"/>
        <v>0</v>
      </c>
      <c r="BS22" s="2">
        <f t="shared" si="51"/>
        <v>0</v>
      </c>
      <c r="BT22" s="2">
        <f t="shared" si="52"/>
        <v>0</v>
      </c>
      <c r="BU22" s="2">
        <f t="shared" si="53"/>
        <v>0</v>
      </c>
      <c r="BV22" s="84">
        <f t="shared" si="54"/>
        <v>0</v>
      </c>
      <c r="BW22" s="2">
        <f t="shared" si="55"/>
        <v>0</v>
      </c>
      <c r="BX22" s="2">
        <f t="shared" si="56"/>
        <v>0</v>
      </c>
      <c r="BY22" s="2">
        <f t="shared" si="57"/>
        <v>0</v>
      </c>
      <c r="BZ22" s="83" t="str">
        <f t="shared" si="58"/>
        <v>N.A.</v>
      </c>
      <c r="CA22" s="2">
        <f t="shared" si="59"/>
        <v>1825264</v>
      </c>
    </row>
    <row r="23" spans="1:79" x14ac:dyDescent="0.2">
      <c r="A23">
        <v>16</v>
      </c>
      <c r="B23" s="2">
        <v>13</v>
      </c>
      <c r="C23" s="2">
        <v>252</v>
      </c>
      <c r="D23" s="2" t="s">
        <v>14</v>
      </c>
      <c r="E23" s="2">
        <v>1596016</v>
      </c>
      <c r="F23" s="2">
        <v>303.60000000000002</v>
      </c>
      <c r="G23" s="2">
        <v>5019</v>
      </c>
      <c r="H23" s="2">
        <v>1523768</v>
      </c>
      <c r="I23" s="2">
        <v>57798</v>
      </c>
      <c r="J23" s="82"/>
      <c r="K23" s="2">
        <v>294</v>
      </c>
      <c r="L23" s="2">
        <f t="shared" si="2"/>
        <v>5216</v>
      </c>
      <c r="M23" s="2">
        <f t="shared" si="3"/>
        <v>1533504</v>
      </c>
      <c r="N23" s="2">
        <f t="shared" si="4"/>
        <v>43758</v>
      </c>
      <c r="O23" s="2">
        <f t="shared" si="5"/>
        <v>5502</v>
      </c>
      <c r="P23" s="2">
        <f t="shared" si="6"/>
        <v>43758</v>
      </c>
      <c r="Q23" s="2">
        <f t="shared" si="7"/>
        <v>0</v>
      </c>
      <c r="R23" s="84">
        <f t="shared" si="8"/>
        <v>43758</v>
      </c>
      <c r="S23" s="2">
        <f t="shared" si="9"/>
        <v>2</v>
      </c>
      <c r="T23" s="2">
        <f t="shared" si="10"/>
        <v>0</v>
      </c>
      <c r="U23" s="2">
        <f t="shared" si="11"/>
        <v>2</v>
      </c>
      <c r="V23" s="83" t="str">
        <f t="shared" si="0"/>
        <v>70% Adj.</v>
      </c>
      <c r="W23" s="2">
        <f t="shared" si="12"/>
        <v>1577262</v>
      </c>
      <c r="X23" s="82"/>
      <c r="Y23" s="2">
        <v>284</v>
      </c>
      <c r="Z23">
        <f t="shared" si="13"/>
        <v>5421</v>
      </c>
      <c r="AA23">
        <f t="shared" si="14"/>
        <v>1539564</v>
      </c>
      <c r="AB23" s="2">
        <f t="shared" si="15"/>
        <v>33871</v>
      </c>
      <c r="AC23" s="2">
        <f t="shared" si="16"/>
        <v>9275</v>
      </c>
      <c r="AD23" s="2">
        <f t="shared" si="17"/>
        <v>33871</v>
      </c>
      <c r="AE23" s="2">
        <f t="shared" si="18"/>
        <v>0</v>
      </c>
      <c r="AF23" s="84">
        <f t="shared" si="19"/>
        <v>33871</v>
      </c>
      <c r="AG23" s="2">
        <f t="shared" si="20"/>
        <v>2</v>
      </c>
      <c r="AH23" s="2">
        <f t="shared" si="21"/>
        <v>0</v>
      </c>
      <c r="AI23" s="2">
        <f t="shared" si="22"/>
        <v>2</v>
      </c>
      <c r="AJ23" s="83" t="str">
        <f t="shared" si="23"/>
        <v>60% Adj.</v>
      </c>
      <c r="AK23" s="2">
        <f t="shared" si="24"/>
        <v>1573435</v>
      </c>
      <c r="AM23" s="2">
        <v>271</v>
      </c>
      <c r="AN23">
        <f t="shared" si="25"/>
        <v>5634</v>
      </c>
      <c r="AO23">
        <f t="shared" si="26"/>
        <v>1526814</v>
      </c>
      <c r="AP23" s="2">
        <f t="shared" si="1"/>
        <v>34601</v>
      </c>
      <c r="AQ23" s="2">
        <f t="shared" si="27"/>
        <v>28146</v>
      </c>
      <c r="AR23" s="2">
        <f t="shared" si="28"/>
        <v>34601</v>
      </c>
      <c r="AS23" s="2">
        <f t="shared" si="29"/>
        <v>0</v>
      </c>
      <c r="AT23" s="84">
        <f t="shared" si="30"/>
        <v>34601</v>
      </c>
      <c r="AU23" s="2">
        <f t="shared" si="31"/>
        <v>2</v>
      </c>
      <c r="AV23" s="2">
        <f t="shared" si="32"/>
        <v>0</v>
      </c>
      <c r="AW23" s="2">
        <f t="shared" si="33"/>
        <v>2</v>
      </c>
      <c r="AX23" s="83" t="str">
        <f t="shared" si="34"/>
        <v>50% Adj.</v>
      </c>
      <c r="AY23" s="2">
        <f t="shared" si="35"/>
        <v>1561415</v>
      </c>
      <c r="AZ23" s="82"/>
      <c r="BA23" s="2">
        <v>265</v>
      </c>
      <c r="BB23">
        <f t="shared" si="36"/>
        <v>5856</v>
      </c>
      <c r="BC23">
        <f t="shared" si="37"/>
        <v>1551840</v>
      </c>
      <c r="BD23" s="2">
        <f t="shared" si="38"/>
        <v>17670</v>
      </c>
      <c r="BE23" s="2">
        <f t="shared" si="39"/>
        <v>0</v>
      </c>
      <c r="BF23" s="2">
        <f t="shared" si="40"/>
        <v>17670</v>
      </c>
      <c r="BG23" s="2">
        <f t="shared" si="41"/>
        <v>0</v>
      </c>
      <c r="BH23" s="84">
        <f t="shared" si="42"/>
        <v>17670</v>
      </c>
      <c r="BI23" s="2">
        <f t="shared" si="43"/>
        <v>2</v>
      </c>
      <c r="BJ23" s="2">
        <f t="shared" si="44"/>
        <v>0</v>
      </c>
      <c r="BK23" s="2">
        <f t="shared" si="45"/>
        <v>2</v>
      </c>
      <c r="BL23" s="83" t="str">
        <f t="shared" si="46"/>
        <v>40% Adj.</v>
      </c>
      <c r="BM23" s="2">
        <f t="shared" si="47"/>
        <v>1569510</v>
      </c>
      <c r="BO23" s="2">
        <v>258</v>
      </c>
      <c r="BP23">
        <f t="shared" si="48"/>
        <v>6087</v>
      </c>
      <c r="BQ23">
        <f t="shared" si="49"/>
        <v>1570446</v>
      </c>
      <c r="BR23" s="2">
        <f t="shared" si="50"/>
        <v>7671</v>
      </c>
      <c r="BS23" s="2">
        <f t="shared" si="51"/>
        <v>0</v>
      </c>
      <c r="BT23" s="2">
        <f t="shared" si="52"/>
        <v>7671</v>
      </c>
      <c r="BU23" s="2">
        <f t="shared" si="53"/>
        <v>0</v>
      </c>
      <c r="BV23" s="84">
        <f t="shared" si="54"/>
        <v>7671</v>
      </c>
      <c r="BW23" s="2">
        <f t="shared" si="55"/>
        <v>2</v>
      </c>
      <c r="BX23" s="2">
        <f t="shared" si="56"/>
        <v>0</v>
      </c>
      <c r="BY23" s="2">
        <f t="shared" si="57"/>
        <v>2</v>
      </c>
      <c r="BZ23" s="83" t="str">
        <f t="shared" si="58"/>
        <v>30% Adj.</v>
      </c>
      <c r="CA23" s="2">
        <f t="shared" si="59"/>
        <v>1578117</v>
      </c>
    </row>
    <row r="24" spans="1:79" x14ac:dyDescent="0.2">
      <c r="A24">
        <v>17</v>
      </c>
      <c r="B24" s="2">
        <v>11</v>
      </c>
      <c r="C24" s="2">
        <v>261</v>
      </c>
      <c r="D24" s="2" t="s">
        <v>15</v>
      </c>
      <c r="E24" s="2">
        <v>28916138</v>
      </c>
      <c r="F24" s="2">
        <v>6692.1</v>
      </c>
      <c r="G24" s="2">
        <v>4931</v>
      </c>
      <c r="H24" s="2">
        <v>32998745</v>
      </c>
      <c r="I24" s="2">
        <v>0</v>
      </c>
      <c r="J24" s="82"/>
      <c r="K24" s="2">
        <v>6946</v>
      </c>
      <c r="L24" s="2">
        <f t="shared" si="2"/>
        <v>5128</v>
      </c>
      <c r="M24" s="2">
        <f t="shared" si="3"/>
        <v>35619088</v>
      </c>
      <c r="N24" s="2">
        <f t="shared" si="4"/>
        <v>0</v>
      </c>
      <c r="O24" s="2">
        <f t="shared" si="5"/>
        <v>0</v>
      </c>
      <c r="P24" s="2">
        <f t="shared" si="6"/>
        <v>0</v>
      </c>
      <c r="Q24" s="2">
        <f t="shared" si="7"/>
        <v>0</v>
      </c>
      <c r="R24" s="84">
        <f t="shared" si="8"/>
        <v>0</v>
      </c>
      <c r="S24" s="2">
        <f t="shared" si="9"/>
        <v>0</v>
      </c>
      <c r="T24" s="2">
        <f t="shared" si="10"/>
        <v>0</v>
      </c>
      <c r="U24" s="2">
        <f t="shared" si="11"/>
        <v>0</v>
      </c>
      <c r="V24" s="83" t="str">
        <f t="shared" si="0"/>
        <v>N.A.</v>
      </c>
      <c r="W24" s="2">
        <f t="shared" si="12"/>
        <v>35619088</v>
      </c>
      <c r="X24" s="82"/>
      <c r="Y24" s="2">
        <v>7140</v>
      </c>
      <c r="Z24">
        <f t="shared" si="13"/>
        <v>5333</v>
      </c>
      <c r="AA24">
        <f t="shared" si="14"/>
        <v>38077620</v>
      </c>
      <c r="AB24" s="2">
        <f t="shared" si="15"/>
        <v>0</v>
      </c>
      <c r="AC24" s="2">
        <f t="shared" si="16"/>
        <v>0</v>
      </c>
      <c r="AD24" s="2">
        <f t="shared" si="17"/>
        <v>0</v>
      </c>
      <c r="AE24" s="2">
        <f t="shared" si="18"/>
        <v>0</v>
      </c>
      <c r="AF24" s="84">
        <f t="shared" si="19"/>
        <v>0</v>
      </c>
      <c r="AG24" s="2">
        <f t="shared" si="20"/>
        <v>0</v>
      </c>
      <c r="AH24" s="2">
        <f t="shared" si="21"/>
        <v>0</v>
      </c>
      <c r="AI24" s="2">
        <f t="shared" si="22"/>
        <v>0</v>
      </c>
      <c r="AJ24" s="83" t="str">
        <f t="shared" si="23"/>
        <v>N.A.</v>
      </c>
      <c r="AK24" s="2">
        <f t="shared" si="24"/>
        <v>38077620</v>
      </c>
      <c r="AM24" s="2">
        <v>7321</v>
      </c>
      <c r="AN24">
        <f t="shared" si="25"/>
        <v>5546</v>
      </c>
      <c r="AO24">
        <f t="shared" si="26"/>
        <v>40602266</v>
      </c>
      <c r="AP24" s="2">
        <f t="shared" si="1"/>
        <v>0</v>
      </c>
      <c r="AQ24" s="2">
        <f t="shared" si="27"/>
        <v>0</v>
      </c>
      <c r="AR24" s="2">
        <f t="shared" si="28"/>
        <v>0</v>
      </c>
      <c r="AS24" s="2">
        <f t="shared" si="29"/>
        <v>0</v>
      </c>
      <c r="AT24" s="84">
        <f t="shared" si="30"/>
        <v>0</v>
      </c>
      <c r="AU24" s="2">
        <f t="shared" si="31"/>
        <v>0</v>
      </c>
      <c r="AV24" s="2">
        <f t="shared" si="32"/>
        <v>0</v>
      </c>
      <c r="AW24" s="2">
        <f t="shared" si="33"/>
        <v>0</v>
      </c>
      <c r="AX24" s="83" t="str">
        <f t="shared" si="34"/>
        <v>N.A.</v>
      </c>
      <c r="AY24" s="2">
        <f t="shared" si="35"/>
        <v>40602266</v>
      </c>
      <c r="AZ24" s="82"/>
      <c r="BA24" s="2">
        <v>7495</v>
      </c>
      <c r="BB24">
        <f t="shared" si="36"/>
        <v>5768</v>
      </c>
      <c r="BC24">
        <f t="shared" si="37"/>
        <v>43231160</v>
      </c>
      <c r="BD24" s="2">
        <f t="shared" si="38"/>
        <v>0</v>
      </c>
      <c r="BE24" s="2">
        <f t="shared" si="39"/>
        <v>0</v>
      </c>
      <c r="BF24" s="2">
        <f t="shared" si="40"/>
        <v>0</v>
      </c>
      <c r="BG24" s="2">
        <f t="shared" si="41"/>
        <v>0</v>
      </c>
      <c r="BH24" s="84">
        <f t="shared" si="42"/>
        <v>0</v>
      </c>
      <c r="BI24" s="2">
        <f t="shared" si="43"/>
        <v>0</v>
      </c>
      <c r="BJ24" s="2">
        <f t="shared" si="44"/>
        <v>0</v>
      </c>
      <c r="BK24" s="2">
        <f t="shared" si="45"/>
        <v>0</v>
      </c>
      <c r="BL24" s="83" t="str">
        <f t="shared" si="46"/>
        <v>N.A.</v>
      </c>
      <c r="BM24" s="2">
        <f t="shared" si="47"/>
        <v>43231160</v>
      </c>
      <c r="BO24" s="2">
        <v>7693</v>
      </c>
      <c r="BP24">
        <f t="shared" si="48"/>
        <v>5999</v>
      </c>
      <c r="BQ24">
        <f t="shared" si="49"/>
        <v>46150307</v>
      </c>
      <c r="BR24" s="2">
        <f t="shared" si="50"/>
        <v>0</v>
      </c>
      <c r="BS24" s="2">
        <f t="shared" si="51"/>
        <v>0</v>
      </c>
      <c r="BT24" s="2">
        <f t="shared" si="52"/>
        <v>0</v>
      </c>
      <c r="BU24" s="2">
        <f t="shared" si="53"/>
        <v>0</v>
      </c>
      <c r="BV24" s="84">
        <f t="shared" si="54"/>
        <v>0</v>
      </c>
      <c r="BW24" s="2">
        <f t="shared" si="55"/>
        <v>0</v>
      </c>
      <c r="BX24" s="2">
        <f t="shared" si="56"/>
        <v>0</v>
      </c>
      <c r="BY24" s="2">
        <f t="shared" si="57"/>
        <v>0</v>
      </c>
      <c r="BZ24" s="83" t="str">
        <f t="shared" si="58"/>
        <v>N.A.</v>
      </c>
      <c r="CA24" s="2">
        <f t="shared" si="59"/>
        <v>46150307</v>
      </c>
    </row>
    <row r="25" spans="1:79" x14ac:dyDescent="0.2">
      <c r="A25">
        <v>18</v>
      </c>
      <c r="B25" s="2">
        <v>12</v>
      </c>
      <c r="C25" s="2">
        <v>270</v>
      </c>
      <c r="D25" s="2" t="s">
        <v>16</v>
      </c>
      <c r="E25" s="2">
        <v>1488234</v>
      </c>
      <c r="F25" s="2">
        <v>309.3</v>
      </c>
      <c r="G25" s="2">
        <v>5001</v>
      </c>
      <c r="H25" s="2">
        <v>1546809</v>
      </c>
      <c r="I25" s="2">
        <v>0</v>
      </c>
      <c r="J25" s="82"/>
      <c r="K25" s="2">
        <v>299</v>
      </c>
      <c r="L25" s="2">
        <f t="shared" si="2"/>
        <v>5198</v>
      </c>
      <c r="M25" s="2">
        <f t="shared" si="3"/>
        <v>1554202</v>
      </c>
      <c r="N25" s="2">
        <f t="shared" si="4"/>
        <v>0</v>
      </c>
      <c r="O25" s="2">
        <f t="shared" si="5"/>
        <v>8075</v>
      </c>
      <c r="P25" s="2">
        <f t="shared" si="6"/>
        <v>0</v>
      </c>
      <c r="Q25" s="2">
        <f t="shared" si="7"/>
        <v>8075</v>
      </c>
      <c r="R25" s="84">
        <f t="shared" si="8"/>
        <v>8075</v>
      </c>
      <c r="S25" s="2">
        <f t="shared" si="9"/>
        <v>0</v>
      </c>
      <c r="T25" s="2">
        <f t="shared" si="10"/>
        <v>1</v>
      </c>
      <c r="U25" s="2">
        <f t="shared" si="11"/>
        <v>1</v>
      </c>
      <c r="V25" s="83" t="str">
        <f t="shared" si="0"/>
        <v>101% Adj.</v>
      </c>
      <c r="W25" s="2">
        <f t="shared" si="12"/>
        <v>1562277</v>
      </c>
      <c r="X25" s="82"/>
      <c r="Y25" s="2">
        <v>296</v>
      </c>
      <c r="Z25">
        <f t="shared" si="13"/>
        <v>5403</v>
      </c>
      <c r="AA25">
        <f t="shared" si="14"/>
        <v>1599288</v>
      </c>
      <c r="AB25" s="2">
        <f t="shared" si="15"/>
        <v>0</v>
      </c>
      <c r="AC25" s="2">
        <f t="shared" si="16"/>
        <v>0</v>
      </c>
      <c r="AD25" s="2">
        <f t="shared" si="17"/>
        <v>0</v>
      </c>
      <c r="AE25" s="2">
        <f t="shared" si="18"/>
        <v>0</v>
      </c>
      <c r="AF25" s="84">
        <f t="shared" si="19"/>
        <v>0</v>
      </c>
      <c r="AG25" s="2">
        <f t="shared" si="20"/>
        <v>0</v>
      </c>
      <c r="AH25" s="2">
        <f t="shared" si="21"/>
        <v>0</v>
      </c>
      <c r="AI25" s="2">
        <f t="shared" si="22"/>
        <v>0</v>
      </c>
      <c r="AJ25" s="83" t="str">
        <f t="shared" si="23"/>
        <v>N.A.</v>
      </c>
      <c r="AK25" s="2">
        <f t="shared" si="24"/>
        <v>1599288</v>
      </c>
      <c r="AM25" s="2">
        <v>287</v>
      </c>
      <c r="AN25">
        <f t="shared" si="25"/>
        <v>5616</v>
      </c>
      <c r="AO25">
        <f t="shared" si="26"/>
        <v>1611792</v>
      </c>
      <c r="AP25" s="2">
        <f t="shared" si="1"/>
        <v>0</v>
      </c>
      <c r="AQ25" s="2">
        <f t="shared" si="27"/>
        <v>3489</v>
      </c>
      <c r="AR25" s="2">
        <f t="shared" si="28"/>
        <v>0</v>
      </c>
      <c r="AS25" s="2">
        <f t="shared" si="29"/>
        <v>3489</v>
      </c>
      <c r="AT25" s="84">
        <f t="shared" si="30"/>
        <v>3489</v>
      </c>
      <c r="AU25" s="2">
        <f t="shared" si="31"/>
        <v>0</v>
      </c>
      <c r="AV25" s="2">
        <f t="shared" si="32"/>
        <v>1</v>
      </c>
      <c r="AW25" s="2">
        <f t="shared" si="33"/>
        <v>1</v>
      </c>
      <c r="AX25" s="83" t="str">
        <f t="shared" si="34"/>
        <v>101% Adj.</v>
      </c>
      <c r="AY25" s="2">
        <f t="shared" si="35"/>
        <v>1615281</v>
      </c>
      <c r="AZ25" s="82"/>
      <c r="BA25" s="2">
        <v>279</v>
      </c>
      <c r="BB25">
        <f t="shared" si="36"/>
        <v>5838</v>
      </c>
      <c r="BC25">
        <f t="shared" si="37"/>
        <v>1628802</v>
      </c>
      <c r="BD25" s="2">
        <f t="shared" si="38"/>
        <v>0</v>
      </c>
      <c r="BE25" s="2">
        <f t="shared" si="39"/>
        <v>0</v>
      </c>
      <c r="BF25" s="2">
        <f t="shared" si="40"/>
        <v>0</v>
      </c>
      <c r="BG25" s="2">
        <f t="shared" si="41"/>
        <v>0</v>
      </c>
      <c r="BH25" s="84">
        <f t="shared" si="42"/>
        <v>0</v>
      </c>
      <c r="BI25" s="2">
        <f t="shared" si="43"/>
        <v>0</v>
      </c>
      <c r="BJ25" s="2">
        <f t="shared" si="44"/>
        <v>0</v>
      </c>
      <c r="BK25" s="2">
        <f t="shared" si="45"/>
        <v>0</v>
      </c>
      <c r="BL25" s="83" t="str">
        <f t="shared" si="46"/>
        <v>N.A.</v>
      </c>
      <c r="BM25" s="2">
        <f t="shared" si="47"/>
        <v>1628802</v>
      </c>
      <c r="BO25" s="2">
        <v>267</v>
      </c>
      <c r="BP25">
        <f t="shared" si="48"/>
        <v>6069</v>
      </c>
      <c r="BQ25">
        <f t="shared" si="49"/>
        <v>1620423</v>
      </c>
      <c r="BR25" s="2">
        <f t="shared" si="50"/>
        <v>0</v>
      </c>
      <c r="BS25" s="2">
        <f t="shared" si="51"/>
        <v>24667</v>
      </c>
      <c r="BT25" s="2">
        <f t="shared" si="52"/>
        <v>0</v>
      </c>
      <c r="BU25" s="2">
        <f t="shared" si="53"/>
        <v>24667</v>
      </c>
      <c r="BV25" s="84">
        <f t="shared" si="54"/>
        <v>24667</v>
      </c>
      <c r="BW25" s="2">
        <f t="shared" si="55"/>
        <v>0</v>
      </c>
      <c r="BX25" s="2">
        <f t="shared" si="56"/>
        <v>1</v>
      </c>
      <c r="BY25" s="2">
        <f t="shared" si="57"/>
        <v>1</v>
      </c>
      <c r="BZ25" s="83" t="str">
        <f t="shared" si="58"/>
        <v>101% Adj.</v>
      </c>
      <c r="CA25" s="2">
        <f t="shared" si="59"/>
        <v>1645090</v>
      </c>
    </row>
    <row r="26" spans="1:79" x14ac:dyDescent="0.2">
      <c r="A26">
        <v>19</v>
      </c>
      <c r="B26" s="2">
        <v>7</v>
      </c>
      <c r="C26" s="2">
        <v>279</v>
      </c>
      <c r="D26" s="2" t="s">
        <v>427</v>
      </c>
      <c r="E26" s="2">
        <v>4086003</v>
      </c>
      <c r="F26" s="2">
        <v>805</v>
      </c>
      <c r="G26" s="2">
        <v>4931</v>
      </c>
      <c r="H26" s="2">
        <v>3969455</v>
      </c>
      <c r="I26" s="2">
        <v>93238</v>
      </c>
      <c r="J26" s="82"/>
      <c r="K26" s="2">
        <v>797</v>
      </c>
      <c r="L26" s="2">
        <f t="shared" si="2"/>
        <v>5128</v>
      </c>
      <c r="M26" s="2">
        <f t="shared" si="3"/>
        <v>4087016</v>
      </c>
      <c r="N26" s="2">
        <f t="shared" si="4"/>
        <v>0</v>
      </c>
      <c r="O26" s="2">
        <f t="shared" si="5"/>
        <v>0</v>
      </c>
      <c r="P26" s="2">
        <f t="shared" si="6"/>
        <v>0</v>
      </c>
      <c r="Q26" s="2">
        <f t="shared" si="7"/>
        <v>0</v>
      </c>
      <c r="R26" s="84">
        <f t="shared" si="8"/>
        <v>0</v>
      </c>
      <c r="S26" s="2">
        <f t="shared" si="9"/>
        <v>0</v>
      </c>
      <c r="T26" s="2">
        <f t="shared" si="10"/>
        <v>0</v>
      </c>
      <c r="U26" s="2">
        <f t="shared" si="11"/>
        <v>0</v>
      </c>
      <c r="V26" s="83" t="str">
        <f t="shared" si="0"/>
        <v>N.A.</v>
      </c>
      <c r="W26" s="2">
        <f t="shared" si="12"/>
        <v>4087016</v>
      </c>
      <c r="X26" s="82"/>
      <c r="Y26" s="2">
        <v>787</v>
      </c>
      <c r="Z26">
        <f t="shared" si="13"/>
        <v>5333</v>
      </c>
      <c r="AA26">
        <f t="shared" si="14"/>
        <v>4197071</v>
      </c>
      <c r="AB26" s="2">
        <f t="shared" si="15"/>
        <v>0</v>
      </c>
      <c r="AC26" s="2">
        <f t="shared" si="16"/>
        <v>0</v>
      </c>
      <c r="AD26" s="2">
        <f t="shared" si="17"/>
        <v>0</v>
      </c>
      <c r="AE26" s="2">
        <f t="shared" si="18"/>
        <v>0</v>
      </c>
      <c r="AF26" s="84">
        <f t="shared" si="19"/>
        <v>0</v>
      </c>
      <c r="AG26" s="2">
        <f t="shared" si="20"/>
        <v>0</v>
      </c>
      <c r="AH26" s="2">
        <f t="shared" si="21"/>
        <v>0</v>
      </c>
      <c r="AI26" s="2">
        <f t="shared" si="22"/>
        <v>0</v>
      </c>
      <c r="AJ26" s="83" t="str">
        <f t="shared" si="23"/>
        <v>N.A.</v>
      </c>
      <c r="AK26" s="2">
        <f t="shared" si="24"/>
        <v>4197071</v>
      </c>
      <c r="AM26" s="2">
        <v>782</v>
      </c>
      <c r="AN26">
        <f t="shared" si="25"/>
        <v>5546</v>
      </c>
      <c r="AO26">
        <f t="shared" si="26"/>
        <v>4336972</v>
      </c>
      <c r="AP26" s="2">
        <f t="shared" si="1"/>
        <v>0</v>
      </c>
      <c r="AQ26" s="2">
        <f t="shared" si="27"/>
        <v>0</v>
      </c>
      <c r="AR26" s="2">
        <f t="shared" si="28"/>
        <v>0</v>
      </c>
      <c r="AS26" s="2">
        <f t="shared" si="29"/>
        <v>0</v>
      </c>
      <c r="AT26" s="84">
        <f t="shared" si="30"/>
        <v>0</v>
      </c>
      <c r="AU26" s="2">
        <f t="shared" si="31"/>
        <v>0</v>
      </c>
      <c r="AV26" s="2">
        <f t="shared" si="32"/>
        <v>0</v>
      </c>
      <c r="AW26" s="2">
        <f t="shared" si="33"/>
        <v>0</v>
      </c>
      <c r="AX26" s="83" t="str">
        <f t="shared" si="34"/>
        <v>N.A.</v>
      </c>
      <c r="AY26" s="2">
        <f t="shared" si="35"/>
        <v>4336972</v>
      </c>
      <c r="AZ26" s="82"/>
      <c r="BA26" s="2">
        <v>767</v>
      </c>
      <c r="BB26">
        <f t="shared" si="36"/>
        <v>5768</v>
      </c>
      <c r="BC26">
        <f t="shared" si="37"/>
        <v>4424056</v>
      </c>
      <c r="BD26" s="2">
        <f t="shared" si="38"/>
        <v>0</v>
      </c>
      <c r="BE26" s="2">
        <f t="shared" si="39"/>
        <v>0</v>
      </c>
      <c r="BF26" s="2">
        <f t="shared" si="40"/>
        <v>0</v>
      </c>
      <c r="BG26" s="2">
        <f t="shared" si="41"/>
        <v>0</v>
      </c>
      <c r="BH26" s="84">
        <f t="shared" si="42"/>
        <v>0</v>
      </c>
      <c r="BI26" s="2">
        <f t="shared" si="43"/>
        <v>0</v>
      </c>
      <c r="BJ26" s="2">
        <f t="shared" si="44"/>
        <v>0</v>
      </c>
      <c r="BK26" s="2">
        <f t="shared" si="45"/>
        <v>0</v>
      </c>
      <c r="BL26" s="83" t="str">
        <f t="shared" si="46"/>
        <v>N.A.</v>
      </c>
      <c r="BM26" s="2">
        <f t="shared" si="47"/>
        <v>4424056</v>
      </c>
      <c r="BO26" s="2">
        <v>766</v>
      </c>
      <c r="BP26">
        <f t="shared" si="48"/>
        <v>5999</v>
      </c>
      <c r="BQ26">
        <f t="shared" si="49"/>
        <v>4595234</v>
      </c>
      <c r="BR26" s="2">
        <f t="shared" si="50"/>
        <v>0</v>
      </c>
      <c r="BS26" s="2">
        <f t="shared" si="51"/>
        <v>0</v>
      </c>
      <c r="BT26" s="2">
        <f t="shared" si="52"/>
        <v>0</v>
      </c>
      <c r="BU26" s="2">
        <f t="shared" si="53"/>
        <v>0</v>
      </c>
      <c r="BV26" s="84">
        <f t="shared" si="54"/>
        <v>0</v>
      </c>
      <c r="BW26" s="2">
        <f t="shared" si="55"/>
        <v>0</v>
      </c>
      <c r="BX26" s="2">
        <f t="shared" si="56"/>
        <v>0</v>
      </c>
      <c r="BY26" s="2">
        <f t="shared" si="57"/>
        <v>0</v>
      </c>
      <c r="BZ26" s="83" t="str">
        <f t="shared" si="58"/>
        <v>N.A.</v>
      </c>
      <c r="CA26" s="2">
        <f t="shared" si="59"/>
        <v>4595234</v>
      </c>
    </row>
    <row r="27" spans="1:79" x14ac:dyDescent="0.2">
      <c r="A27">
        <v>20</v>
      </c>
      <c r="B27" s="2">
        <v>5</v>
      </c>
      <c r="C27" s="2">
        <v>333</v>
      </c>
      <c r="D27" s="2" t="s">
        <v>17</v>
      </c>
      <c r="E27" s="2">
        <v>1991166</v>
      </c>
      <c r="F27" s="2">
        <v>375</v>
      </c>
      <c r="G27" s="2">
        <v>4975</v>
      </c>
      <c r="H27" s="2">
        <v>1865625</v>
      </c>
      <c r="I27" s="2">
        <v>100433</v>
      </c>
      <c r="J27" s="82"/>
      <c r="K27" s="2">
        <v>374</v>
      </c>
      <c r="L27" s="2">
        <f t="shared" si="2"/>
        <v>5172</v>
      </c>
      <c r="M27" s="2">
        <f t="shared" si="3"/>
        <v>1934328</v>
      </c>
      <c r="N27" s="2">
        <f t="shared" si="4"/>
        <v>39787</v>
      </c>
      <c r="O27" s="2">
        <f t="shared" si="5"/>
        <v>0</v>
      </c>
      <c r="P27" s="2">
        <f t="shared" si="6"/>
        <v>39787</v>
      </c>
      <c r="Q27" s="2">
        <f t="shared" si="7"/>
        <v>0</v>
      </c>
      <c r="R27" s="84">
        <f t="shared" si="8"/>
        <v>39787</v>
      </c>
      <c r="S27" s="2">
        <f t="shared" si="9"/>
        <v>2</v>
      </c>
      <c r="T27" s="2">
        <f t="shared" si="10"/>
        <v>0</v>
      </c>
      <c r="U27" s="2">
        <f t="shared" si="11"/>
        <v>2</v>
      </c>
      <c r="V27" s="83" t="str">
        <f t="shared" si="0"/>
        <v>70% Adj.</v>
      </c>
      <c r="W27" s="2">
        <f t="shared" si="12"/>
        <v>1974115</v>
      </c>
      <c r="X27" s="82"/>
      <c r="Y27" s="2">
        <v>355</v>
      </c>
      <c r="Z27">
        <f t="shared" si="13"/>
        <v>5377</v>
      </c>
      <c r="AA27">
        <f t="shared" si="14"/>
        <v>1908835</v>
      </c>
      <c r="AB27" s="2">
        <f t="shared" si="15"/>
        <v>49399</v>
      </c>
      <c r="AC27" s="2">
        <f t="shared" si="16"/>
        <v>44836</v>
      </c>
      <c r="AD27" s="2">
        <f t="shared" si="17"/>
        <v>49399</v>
      </c>
      <c r="AE27" s="2">
        <f t="shared" si="18"/>
        <v>0</v>
      </c>
      <c r="AF27" s="84">
        <f t="shared" si="19"/>
        <v>49399</v>
      </c>
      <c r="AG27" s="2">
        <f t="shared" si="20"/>
        <v>2</v>
      </c>
      <c r="AH27" s="2">
        <f t="shared" si="21"/>
        <v>0</v>
      </c>
      <c r="AI27" s="2">
        <f t="shared" si="22"/>
        <v>2</v>
      </c>
      <c r="AJ27" s="83" t="str">
        <f t="shared" si="23"/>
        <v>60% Adj.</v>
      </c>
      <c r="AK27" s="2">
        <f t="shared" si="24"/>
        <v>1958234</v>
      </c>
      <c r="AM27" s="2">
        <v>347</v>
      </c>
      <c r="AN27">
        <f t="shared" si="25"/>
        <v>5590</v>
      </c>
      <c r="AO27">
        <f t="shared" si="26"/>
        <v>1939730</v>
      </c>
      <c r="AP27" s="2">
        <f t="shared" si="1"/>
        <v>25718</v>
      </c>
      <c r="AQ27" s="2">
        <f t="shared" si="27"/>
        <v>0</v>
      </c>
      <c r="AR27" s="2">
        <f t="shared" si="28"/>
        <v>25718</v>
      </c>
      <c r="AS27" s="2">
        <f t="shared" si="29"/>
        <v>0</v>
      </c>
      <c r="AT27" s="84">
        <f t="shared" si="30"/>
        <v>25718</v>
      </c>
      <c r="AU27" s="2">
        <f t="shared" si="31"/>
        <v>2</v>
      </c>
      <c r="AV27" s="2">
        <f t="shared" si="32"/>
        <v>0</v>
      </c>
      <c r="AW27" s="2">
        <f t="shared" si="33"/>
        <v>2</v>
      </c>
      <c r="AX27" s="83" t="str">
        <f t="shared" si="34"/>
        <v>50% Adj.</v>
      </c>
      <c r="AY27" s="2">
        <f t="shared" si="35"/>
        <v>1965448</v>
      </c>
      <c r="AZ27" s="82"/>
      <c r="BA27" s="2">
        <v>336</v>
      </c>
      <c r="BB27">
        <f t="shared" si="36"/>
        <v>5812</v>
      </c>
      <c r="BC27">
        <f t="shared" si="37"/>
        <v>1952832</v>
      </c>
      <c r="BD27" s="2">
        <f t="shared" si="38"/>
        <v>15334</v>
      </c>
      <c r="BE27" s="2">
        <f t="shared" si="39"/>
        <v>6295</v>
      </c>
      <c r="BF27" s="2">
        <f t="shared" si="40"/>
        <v>15334</v>
      </c>
      <c r="BG27" s="2">
        <f t="shared" si="41"/>
        <v>0</v>
      </c>
      <c r="BH27" s="84">
        <f t="shared" si="42"/>
        <v>15334</v>
      </c>
      <c r="BI27" s="2">
        <f t="shared" si="43"/>
        <v>2</v>
      </c>
      <c r="BJ27" s="2">
        <f t="shared" si="44"/>
        <v>0</v>
      </c>
      <c r="BK27" s="2">
        <f t="shared" si="45"/>
        <v>2</v>
      </c>
      <c r="BL27" s="83" t="str">
        <f t="shared" si="46"/>
        <v>40% Adj.</v>
      </c>
      <c r="BM27" s="2">
        <f t="shared" si="47"/>
        <v>1968166</v>
      </c>
      <c r="BO27" s="2">
        <v>343</v>
      </c>
      <c r="BP27">
        <f t="shared" si="48"/>
        <v>6043</v>
      </c>
      <c r="BQ27">
        <f t="shared" si="49"/>
        <v>2072749</v>
      </c>
      <c r="BR27" s="2">
        <f t="shared" si="50"/>
        <v>0</v>
      </c>
      <c r="BS27" s="2">
        <f t="shared" si="51"/>
        <v>0</v>
      </c>
      <c r="BT27" s="2">
        <f t="shared" si="52"/>
        <v>0</v>
      </c>
      <c r="BU27" s="2">
        <f t="shared" si="53"/>
        <v>0</v>
      </c>
      <c r="BV27" s="84">
        <f t="shared" si="54"/>
        <v>0</v>
      </c>
      <c r="BW27" s="2">
        <f t="shared" si="55"/>
        <v>0</v>
      </c>
      <c r="BX27" s="2">
        <f t="shared" si="56"/>
        <v>0</v>
      </c>
      <c r="BY27" s="2">
        <f t="shared" si="57"/>
        <v>0</v>
      </c>
      <c r="BZ27" s="83" t="str">
        <f t="shared" si="58"/>
        <v>N.A.</v>
      </c>
      <c r="CA27" s="2">
        <f t="shared" si="59"/>
        <v>2072749</v>
      </c>
    </row>
    <row r="28" spans="1:79" x14ac:dyDescent="0.2">
      <c r="A28">
        <v>21</v>
      </c>
      <c r="B28" s="2">
        <v>12</v>
      </c>
      <c r="C28" s="2">
        <v>355</v>
      </c>
      <c r="D28" s="2" t="s">
        <v>18</v>
      </c>
      <c r="E28" s="2">
        <v>2036717</v>
      </c>
      <c r="F28" s="2">
        <v>417.3</v>
      </c>
      <c r="G28" s="2">
        <v>4931</v>
      </c>
      <c r="H28" s="2">
        <v>2057706</v>
      </c>
      <c r="I28" s="2">
        <v>24295</v>
      </c>
      <c r="J28" s="82"/>
      <c r="K28" s="2">
        <v>391</v>
      </c>
      <c r="L28" s="2">
        <f t="shared" si="2"/>
        <v>5128</v>
      </c>
      <c r="M28" s="2">
        <f t="shared" si="3"/>
        <v>2005048</v>
      </c>
      <c r="N28" s="2">
        <f t="shared" si="4"/>
        <v>22168</v>
      </c>
      <c r="O28" s="2">
        <f t="shared" si="5"/>
        <v>73235</v>
      </c>
      <c r="P28" s="2">
        <f t="shared" si="6"/>
        <v>0</v>
      </c>
      <c r="Q28" s="2">
        <f t="shared" si="7"/>
        <v>73235</v>
      </c>
      <c r="R28" s="84">
        <f t="shared" si="8"/>
        <v>73235</v>
      </c>
      <c r="S28" s="2">
        <f t="shared" si="9"/>
        <v>0</v>
      </c>
      <c r="T28" s="2">
        <f t="shared" si="10"/>
        <v>1</v>
      </c>
      <c r="U28" s="2">
        <f t="shared" si="11"/>
        <v>1</v>
      </c>
      <c r="V28" s="83" t="str">
        <f t="shared" si="0"/>
        <v>101% Adj.</v>
      </c>
      <c r="W28" s="2">
        <f t="shared" si="12"/>
        <v>2078283</v>
      </c>
      <c r="X28" s="82"/>
      <c r="Y28" s="2">
        <v>382</v>
      </c>
      <c r="Z28">
        <f t="shared" si="13"/>
        <v>5333</v>
      </c>
      <c r="AA28">
        <f t="shared" si="14"/>
        <v>2037206</v>
      </c>
      <c r="AB28" s="2">
        <f t="shared" si="15"/>
        <v>0</v>
      </c>
      <c r="AC28" s="2">
        <f t="shared" si="16"/>
        <v>0</v>
      </c>
      <c r="AD28" s="2">
        <f t="shared" si="17"/>
        <v>0</v>
      </c>
      <c r="AE28" s="2">
        <f t="shared" si="18"/>
        <v>0</v>
      </c>
      <c r="AF28" s="84">
        <f t="shared" si="19"/>
        <v>0</v>
      </c>
      <c r="AG28" s="2">
        <f t="shared" si="20"/>
        <v>0</v>
      </c>
      <c r="AH28" s="2">
        <f t="shared" si="21"/>
        <v>0</v>
      </c>
      <c r="AI28" s="2">
        <f t="shared" si="22"/>
        <v>0</v>
      </c>
      <c r="AJ28" s="83" t="str">
        <f t="shared" si="23"/>
        <v>N.A.</v>
      </c>
      <c r="AK28" s="2">
        <f t="shared" si="24"/>
        <v>2037206</v>
      </c>
      <c r="AM28" s="2">
        <v>367</v>
      </c>
      <c r="AN28">
        <f t="shared" si="25"/>
        <v>5546</v>
      </c>
      <c r="AO28">
        <f t="shared" si="26"/>
        <v>2035382</v>
      </c>
      <c r="AP28" s="2">
        <f t="shared" si="1"/>
        <v>668</v>
      </c>
      <c r="AQ28" s="2">
        <f t="shared" si="27"/>
        <v>22196</v>
      </c>
      <c r="AR28" s="2">
        <f t="shared" si="28"/>
        <v>0</v>
      </c>
      <c r="AS28" s="2">
        <f t="shared" si="29"/>
        <v>22196</v>
      </c>
      <c r="AT28" s="84">
        <f t="shared" si="30"/>
        <v>22196</v>
      </c>
      <c r="AU28" s="2">
        <f t="shared" si="31"/>
        <v>0</v>
      </c>
      <c r="AV28" s="2">
        <f t="shared" si="32"/>
        <v>1</v>
      </c>
      <c r="AW28" s="2">
        <f t="shared" si="33"/>
        <v>1</v>
      </c>
      <c r="AX28" s="83" t="str">
        <f t="shared" si="34"/>
        <v>101% Adj.</v>
      </c>
      <c r="AY28" s="2">
        <f t="shared" si="35"/>
        <v>2057578</v>
      </c>
      <c r="AZ28" s="82"/>
      <c r="BA28" s="2">
        <v>356</v>
      </c>
      <c r="BB28">
        <f t="shared" si="36"/>
        <v>5768</v>
      </c>
      <c r="BC28">
        <f t="shared" si="37"/>
        <v>2053408</v>
      </c>
      <c r="BD28" s="2">
        <f t="shared" si="38"/>
        <v>0</v>
      </c>
      <c r="BE28" s="2">
        <f t="shared" si="39"/>
        <v>2328</v>
      </c>
      <c r="BF28" s="2">
        <f t="shared" si="40"/>
        <v>0</v>
      </c>
      <c r="BG28" s="2">
        <f t="shared" si="41"/>
        <v>2328</v>
      </c>
      <c r="BH28" s="84">
        <f t="shared" si="42"/>
        <v>2328</v>
      </c>
      <c r="BI28" s="2">
        <f t="shared" si="43"/>
        <v>0</v>
      </c>
      <c r="BJ28" s="2">
        <f t="shared" si="44"/>
        <v>1</v>
      </c>
      <c r="BK28" s="2">
        <f t="shared" si="45"/>
        <v>1</v>
      </c>
      <c r="BL28" s="83" t="str">
        <f t="shared" si="46"/>
        <v>101% Adj.</v>
      </c>
      <c r="BM28" s="2">
        <f t="shared" si="47"/>
        <v>2055736</v>
      </c>
      <c r="BO28" s="2">
        <v>346</v>
      </c>
      <c r="BP28">
        <f t="shared" si="48"/>
        <v>5999</v>
      </c>
      <c r="BQ28">
        <f t="shared" si="49"/>
        <v>2075654</v>
      </c>
      <c r="BR28" s="2">
        <f t="shared" si="50"/>
        <v>0</v>
      </c>
      <c r="BS28" s="2">
        <f t="shared" si="51"/>
        <v>0</v>
      </c>
      <c r="BT28" s="2">
        <f t="shared" si="52"/>
        <v>0</v>
      </c>
      <c r="BU28" s="2">
        <f t="shared" si="53"/>
        <v>0</v>
      </c>
      <c r="BV28" s="84">
        <f t="shared" si="54"/>
        <v>0</v>
      </c>
      <c r="BW28" s="2">
        <f t="shared" si="55"/>
        <v>0</v>
      </c>
      <c r="BX28" s="2">
        <f t="shared" si="56"/>
        <v>0</v>
      </c>
      <c r="BY28" s="2">
        <f t="shared" si="57"/>
        <v>0</v>
      </c>
      <c r="BZ28" s="83" t="str">
        <f t="shared" si="58"/>
        <v>N.A.</v>
      </c>
      <c r="CA28" s="2">
        <f t="shared" si="59"/>
        <v>2075654</v>
      </c>
    </row>
    <row r="29" spans="1:79" x14ac:dyDescent="0.2">
      <c r="A29">
        <v>22</v>
      </c>
      <c r="B29" s="2">
        <v>13</v>
      </c>
      <c r="C29" s="2">
        <v>387</v>
      </c>
      <c r="D29" s="2" t="s">
        <v>19</v>
      </c>
      <c r="E29" s="2">
        <v>7330823</v>
      </c>
      <c r="F29" s="2">
        <v>1440.6</v>
      </c>
      <c r="G29" s="2">
        <v>4935</v>
      </c>
      <c r="H29" s="2">
        <v>7109361</v>
      </c>
      <c r="I29" s="2">
        <v>177170</v>
      </c>
      <c r="J29" s="82"/>
      <c r="K29" s="2">
        <v>1439</v>
      </c>
      <c r="L29" s="2">
        <f t="shared" si="2"/>
        <v>5132</v>
      </c>
      <c r="M29" s="2">
        <f t="shared" si="3"/>
        <v>7384948</v>
      </c>
      <c r="N29" s="2">
        <f t="shared" si="4"/>
        <v>0</v>
      </c>
      <c r="O29" s="2">
        <f t="shared" si="5"/>
        <v>0</v>
      </c>
      <c r="P29" s="2">
        <f t="shared" si="6"/>
        <v>0</v>
      </c>
      <c r="Q29" s="2">
        <f t="shared" si="7"/>
        <v>0</v>
      </c>
      <c r="R29" s="84">
        <f t="shared" si="8"/>
        <v>0</v>
      </c>
      <c r="S29" s="2">
        <f t="shared" si="9"/>
        <v>0</v>
      </c>
      <c r="T29" s="2">
        <f t="shared" si="10"/>
        <v>0</v>
      </c>
      <c r="U29" s="2">
        <f t="shared" si="11"/>
        <v>0</v>
      </c>
      <c r="V29" s="83" t="str">
        <f t="shared" si="0"/>
        <v>N.A.</v>
      </c>
      <c r="W29" s="2">
        <f t="shared" si="12"/>
        <v>7384948</v>
      </c>
      <c r="X29" s="82"/>
      <c r="Y29" s="2">
        <v>1417</v>
      </c>
      <c r="Z29">
        <f t="shared" si="13"/>
        <v>5337</v>
      </c>
      <c r="AA29">
        <f t="shared" si="14"/>
        <v>7562529</v>
      </c>
      <c r="AB29" s="2">
        <f t="shared" si="15"/>
        <v>0</v>
      </c>
      <c r="AC29" s="2">
        <f t="shared" si="16"/>
        <v>0</v>
      </c>
      <c r="AD29" s="2">
        <f t="shared" si="17"/>
        <v>0</v>
      </c>
      <c r="AE29" s="2">
        <f t="shared" si="18"/>
        <v>0</v>
      </c>
      <c r="AF29" s="84">
        <f t="shared" si="19"/>
        <v>0</v>
      </c>
      <c r="AG29" s="2">
        <f t="shared" si="20"/>
        <v>0</v>
      </c>
      <c r="AH29" s="2">
        <f t="shared" si="21"/>
        <v>0</v>
      </c>
      <c r="AI29" s="2">
        <f t="shared" si="22"/>
        <v>0</v>
      </c>
      <c r="AJ29" s="83" t="str">
        <f t="shared" si="23"/>
        <v>N.A.</v>
      </c>
      <c r="AK29" s="2">
        <f t="shared" si="24"/>
        <v>7562529</v>
      </c>
      <c r="AM29" s="2">
        <v>1404</v>
      </c>
      <c r="AN29">
        <f t="shared" si="25"/>
        <v>5550</v>
      </c>
      <c r="AO29">
        <f t="shared" si="26"/>
        <v>7792200</v>
      </c>
      <c r="AP29" s="2">
        <f t="shared" si="1"/>
        <v>0</v>
      </c>
      <c r="AQ29" s="2">
        <f t="shared" si="27"/>
        <v>0</v>
      </c>
      <c r="AR29" s="2">
        <f t="shared" si="28"/>
        <v>0</v>
      </c>
      <c r="AS29" s="2">
        <f t="shared" si="29"/>
        <v>0</v>
      </c>
      <c r="AT29" s="84">
        <f t="shared" si="30"/>
        <v>0</v>
      </c>
      <c r="AU29" s="2">
        <f t="shared" si="31"/>
        <v>0</v>
      </c>
      <c r="AV29" s="2">
        <f t="shared" si="32"/>
        <v>0</v>
      </c>
      <c r="AW29" s="2">
        <f t="shared" si="33"/>
        <v>0</v>
      </c>
      <c r="AX29" s="83" t="str">
        <f t="shared" si="34"/>
        <v>N.A.</v>
      </c>
      <c r="AY29" s="2">
        <f t="shared" si="35"/>
        <v>7792200</v>
      </c>
      <c r="AZ29" s="82"/>
      <c r="BA29" s="2">
        <v>1361</v>
      </c>
      <c r="BB29">
        <f t="shared" si="36"/>
        <v>5772</v>
      </c>
      <c r="BC29">
        <f t="shared" si="37"/>
        <v>7855692</v>
      </c>
      <c r="BD29" s="2">
        <f t="shared" si="38"/>
        <v>0</v>
      </c>
      <c r="BE29" s="2">
        <f t="shared" si="39"/>
        <v>14430</v>
      </c>
      <c r="BF29" s="2">
        <f t="shared" si="40"/>
        <v>0</v>
      </c>
      <c r="BG29" s="2">
        <f t="shared" si="41"/>
        <v>14430</v>
      </c>
      <c r="BH29" s="84">
        <f t="shared" si="42"/>
        <v>14430</v>
      </c>
      <c r="BI29" s="2">
        <f t="shared" si="43"/>
        <v>0</v>
      </c>
      <c r="BJ29" s="2">
        <f t="shared" si="44"/>
        <v>1</v>
      </c>
      <c r="BK29" s="2">
        <f t="shared" si="45"/>
        <v>1</v>
      </c>
      <c r="BL29" s="83" t="str">
        <f t="shared" si="46"/>
        <v>101% Adj.</v>
      </c>
      <c r="BM29" s="2">
        <f t="shared" si="47"/>
        <v>7870122</v>
      </c>
      <c r="BO29" s="2">
        <v>1324</v>
      </c>
      <c r="BP29">
        <f t="shared" si="48"/>
        <v>6003</v>
      </c>
      <c r="BQ29">
        <f t="shared" si="49"/>
        <v>7947972</v>
      </c>
      <c r="BR29" s="2">
        <f t="shared" si="50"/>
        <v>0</v>
      </c>
      <c r="BS29" s="2">
        <f t="shared" si="51"/>
        <v>0</v>
      </c>
      <c r="BT29" s="2">
        <f t="shared" si="52"/>
        <v>0</v>
      </c>
      <c r="BU29" s="2">
        <f t="shared" si="53"/>
        <v>0</v>
      </c>
      <c r="BV29" s="84">
        <f t="shared" si="54"/>
        <v>0</v>
      </c>
      <c r="BW29" s="2">
        <f t="shared" si="55"/>
        <v>0</v>
      </c>
      <c r="BX29" s="2">
        <f t="shared" si="56"/>
        <v>0</v>
      </c>
      <c r="BY29" s="2">
        <f t="shared" si="57"/>
        <v>0</v>
      </c>
      <c r="BZ29" s="83" t="str">
        <f t="shared" si="58"/>
        <v>N.A.</v>
      </c>
      <c r="CA29" s="2">
        <f t="shared" si="59"/>
        <v>7947972</v>
      </c>
    </row>
    <row r="30" spans="1:79" x14ac:dyDescent="0.2">
      <c r="A30">
        <v>23</v>
      </c>
      <c r="B30" s="2">
        <v>11</v>
      </c>
      <c r="C30" s="2">
        <v>414</v>
      </c>
      <c r="D30" s="2" t="s">
        <v>20</v>
      </c>
      <c r="E30" s="2">
        <v>3549302</v>
      </c>
      <c r="F30" s="2">
        <v>687</v>
      </c>
      <c r="G30" s="2">
        <v>5010</v>
      </c>
      <c r="H30" s="2">
        <v>3441870</v>
      </c>
      <c r="I30" s="2">
        <v>85946</v>
      </c>
      <c r="J30" s="82"/>
      <c r="K30" s="2">
        <v>657</v>
      </c>
      <c r="L30" s="2">
        <f t="shared" si="2"/>
        <v>5207</v>
      </c>
      <c r="M30" s="2">
        <f t="shared" si="3"/>
        <v>3420999</v>
      </c>
      <c r="N30" s="2">
        <f t="shared" si="4"/>
        <v>89812</v>
      </c>
      <c r="O30" s="2">
        <f t="shared" si="5"/>
        <v>55290</v>
      </c>
      <c r="P30" s="2">
        <f t="shared" si="6"/>
        <v>89812</v>
      </c>
      <c r="Q30" s="2">
        <f t="shared" si="7"/>
        <v>0</v>
      </c>
      <c r="R30" s="84">
        <f t="shared" si="8"/>
        <v>89812</v>
      </c>
      <c r="S30" s="2">
        <f t="shared" si="9"/>
        <v>2</v>
      </c>
      <c r="T30" s="2">
        <f t="shared" si="10"/>
        <v>0</v>
      </c>
      <c r="U30" s="2">
        <f t="shared" si="11"/>
        <v>2</v>
      </c>
      <c r="V30" s="83" t="str">
        <f t="shared" si="0"/>
        <v>70% Adj.</v>
      </c>
      <c r="W30" s="2">
        <f t="shared" si="12"/>
        <v>3510811</v>
      </c>
      <c r="X30" s="82"/>
      <c r="Y30" s="2">
        <v>622</v>
      </c>
      <c r="Z30">
        <f t="shared" si="13"/>
        <v>5412</v>
      </c>
      <c r="AA30">
        <f t="shared" si="14"/>
        <v>3366264</v>
      </c>
      <c r="AB30" s="2">
        <f t="shared" si="15"/>
        <v>109823</v>
      </c>
      <c r="AC30" s="2">
        <f t="shared" si="16"/>
        <v>88945</v>
      </c>
      <c r="AD30" s="2">
        <f t="shared" si="17"/>
        <v>109823</v>
      </c>
      <c r="AE30" s="2">
        <f t="shared" si="18"/>
        <v>0</v>
      </c>
      <c r="AF30" s="84">
        <f t="shared" si="19"/>
        <v>109823</v>
      </c>
      <c r="AG30" s="2">
        <f t="shared" si="20"/>
        <v>2</v>
      </c>
      <c r="AH30" s="2">
        <f t="shared" si="21"/>
        <v>0</v>
      </c>
      <c r="AI30" s="2">
        <f t="shared" si="22"/>
        <v>2</v>
      </c>
      <c r="AJ30" s="83" t="str">
        <f t="shared" si="23"/>
        <v>60% Adj.</v>
      </c>
      <c r="AK30" s="2">
        <f t="shared" si="24"/>
        <v>3476087</v>
      </c>
      <c r="AM30" s="2">
        <v>592</v>
      </c>
      <c r="AN30">
        <f t="shared" si="25"/>
        <v>5625</v>
      </c>
      <c r="AO30">
        <f t="shared" si="26"/>
        <v>3330000</v>
      </c>
      <c r="AP30" s="2">
        <f t="shared" si="1"/>
        <v>109651</v>
      </c>
      <c r="AQ30" s="2">
        <f t="shared" si="27"/>
        <v>69927</v>
      </c>
      <c r="AR30" s="2">
        <f t="shared" si="28"/>
        <v>109651</v>
      </c>
      <c r="AS30" s="2">
        <f t="shared" si="29"/>
        <v>0</v>
      </c>
      <c r="AT30" s="84">
        <f t="shared" si="30"/>
        <v>109651</v>
      </c>
      <c r="AU30" s="2">
        <f t="shared" si="31"/>
        <v>2</v>
      </c>
      <c r="AV30" s="2">
        <f t="shared" si="32"/>
        <v>0</v>
      </c>
      <c r="AW30" s="2">
        <f t="shared" si="33"/>
        <v>2</v>
      </c>
      <c r="AX30" s="83" t="str">
        <f t="shared" si="34"/>
        <v>50% Adj.</v>
      </c>
      <c r="AY30" s="2">
        <f t="shared" si="35"/>
        <v>3439651</v>
      </c>
      <c r="AZ30" s="82"/>
      <c r="BA30" s="2">
        <v>570</v>
      </c>
      <c r="BB30">
        <f t="shared" si="36"/>
        <v>5847</v>
      </c>
      <c r="BC30">
        <f t="shared" si="37"/>
        <v>3332790</v>
      </c>
      <c r="BD30" s="2">
        <f t="shared" si="38"/>
        <v>86605</v>
      </c>
      <c r="BE30" s="2">
        <f t="shared" si="39"/>
        <v>30510</v>
      </c>
      <c r="BF30" s="2">
        <f t="shared" si="40"/>
        <v>86605</v>
      </c>
      <c r="BG30" s="2">
        <f t="shared" si="41"/>
        <v>0</v>
      </c>
      <c r="BH30" s="84">
        <f t="shared" si="42"/>
        <v>86605</v>
      </c>
      <c r="BI30" s="2">
        <f t="shared" si="43"/>
        <v>2</v>
      </c>
      <c r="BJ30" s="2">
        <f t="shared" si="44"/>
        <v>0</v>
      </c>
      <c r="BK30" s="2">
        <f t="shared" si="45"/>
        <v>2</v>
      </c>
      <c r="BL30" s="83" t="str">
        <f t="shared" si="46"/>
        <v>40% Adj.</v>
      </c>
      <c r="BM30" s="2">
        <f t="shared" si="47"/>
        <v>3419395</v>
      </c>
      <c r="BO30" s="2">
        <v>543</v>
      </c>
      <c r="BP30">
        <f t="shared" si="48"/>
        <v>6078</v>
      </c>
      <c r="BQ30">
        <f t="shared" si="49"/>
        <v>3300354</v>
      </c>
      <c r="BR30" s="2">
        <f t="shared" si="50"/>
        <v>74684</v>
      </c>
      <c r="BS30" s="2">
        <f t="shared" si="51"/>
        <v>65764</v>
      </c>
      <c r="BT30" s="2">
        <f t="shared" si="52"/>
        <v>74684</v>
      </c>
      <c r="BU30" s="2">
        <f t="shared" si="53"/>
        <v>0</v>
      </c>
      <c r="BV30" s="84">
        <f t="shared" si="54"/>
        <v>74684</v>
      </c>
      <c r="BW30" s="2">
        <f t="shared" si="55"/>
        <v>2</v>
      </c>
      <c r="BX30" s="2">
        <f t="shared" si="56"/>
        <v>0</v>
      </c>
      <c r="BY30" s="2">
        <f t="shared" si="57"/>
        <v>2</v>
      </c>
      <c r="BZ30" s="83" t="str">
        <f t="shared" si="58"/>
        <v>30% Adj.</v>
      </c>
      <c r="CA30" s="2">
        <f t="shared" si="59"/>
        <v>3375038</v>
      </c>
    </row>
    <row r="31" spans="1:79" x14ac:dyDescent="0.2">
      <c r="A31">
        <v>24</v>
      </c>
      <c r="B31" s="2">
        <v>12</v>
      </c>
      <c r="C31" s="2">
        <v>423</v>
      </c>
      <c r="D31" s="2" t="s">
        <v>21</v>
      </c>
      <c r="E31" s="2">
        <v>1762441</v>
      </c>
      <c r="F31" s="2">
        <v>336.3</v>
      </c>
      <c r="G31" s="2">
        <v>4998</v>
      </c>
      <c r="H31" s="2">
        <v>1680827</v>
      </c>
      <c r="I31" s="2">
        <v>65291</v>
      </c>
      <c r="J31" s="82"/>
      <c r="K31" s="2">
        <v>314</v>
      </c>
      <c r="L31" s="2">
        <f t="shared" si="2"/>
        <v>5195</v>
      </c>
      <c r="M31" s="2">
        <f t="shared" si="3"/>
        <v>1631230</v>
      </c>
      <c r="N31" s="2">
        <f t="shared" si="4"/>
        <v>91848</v>
      </c>
      <c r="O31" s="2">
        <f t="shared" si="5"/>
        <v>66405</v>
      </c>
      <c r="P31" s="2">
        <f t="shared" si="6"/>
        <v>91848</v>
      </c>
      <c r="Q31" s="2">
        <f t="shared" si="7"/>
        <v>0</v>
      </c>
      <c r="R31" s="84">
        <f t="shared" si="8"/>
        <v>91848</v>
      </c>
      <c r="S31" s="2">
        <f t="shared" si="9"/>
        <v>2</v>
      </c>
      <c r="T31" s="2">
        <f t="shared" si="10"/>
        <v>0</v>
      </c>
      <c r="U31" s="2">
        <f t="shared" si="11"/>
        <v>2</v>
      </c>
      <c r="V31" s="83" t="str">
        <f t="shared" si="0"/>
        <v>70% Adj.</v>
      </c>
      <c r="W31" s="2">
        <f t="shared" si="12"/>
        <v>1723078</v>
      </c>
      <c r="X31" s="82"/>
      <c r="Y31" s="2">
        <v>290</v>
      </c>
      <c r="Z31">
        <f t="shared" si="13"/>
        <v>5400</v>
      </c>
      <c r="AA31">
        <f t="shared" si="14"/>
        <v>1566000</v>
      </c>
      <c r="AB31" s="2">
        <f t="shared" si="15"/>
        <v>117865</v>
      </c>
      <c r="AC31" s="2">
        <f t="shared" si="16"/>
        <v>81542</v>
      </c>
      <c r="AD31" s="2">
        <f t="shared" si="17"/>
        <v>117865</v>
      </c>
      <c r="AE31" s="2">
        <f t="shared" si="18"/>
        <v>0</v>
      </c>
      <c r="AF31" s="84">
        <f t="shared" si="19"/>
        <v>117865</v>
      </c>
      <c r="AG31" s="2">
        <f t="shared" si="20"/>
        <v>2</v>
      </c>
      <c r="AH31" s="2">
        <f t="shared" si="21"/>
        <v>0</v>
      </c>
      <c r="AI31" s="2">
        <f t="shared" si="22"/>
        <v>2</v>
      </c>
      <c r="AJ31" s="83" t="str">
        <f t="shared" si="23"/>
        <v>60% Adj.</v>
      </c>
      <c r="AK31" s="2">
        <f t="shared" si="24"/>
        <v>1683865</v>
      </c>
      <c r="AM31" s="2">
        <v>277</v>
      </c>
      <c r="AN31">
        <f t="shared" si="25"/>
        <v>5613</v>
      </c>
      <c r="AO31">
        <f t="shared" si="26"/>
        <v>1554801</v>
      </c>
      <c r="AP31" s="2">
        <f t="shared" si="1"/>
        <v>103820</v>
      </c>
      <c r="AQ31" s="2">
        <f t="shared" si="27"/>
        <v>26859</v>
      </c>
      <c r="AR31" s="2">
        <f t="shared" si="28"/>
        <v>103820</v>
      </c>
      <c r="AS31" s="2">
        <f t="shared" si="29"/>
        <v>0</v>
      </c>
      <c r="AT31" s="84">
        <f t="shared" si="30"/>
        <v>103820</v>
      </c>
      <c r="AU31" s="2">
        <f t="shared" si="31"/>
        <v>2</v>
      </c>
      <c r="AV31" s="2">
        <f t="shared" si="32"/>
        <v>0</v>
      </c>
      <c r="AW31" s="2">
        <f t="shared" si="33"/>
        <v>2</v>
      </c>
      <c r="AX31" s="83" t="str">
        <f t="shared" si="34"/>
        <v>50% Adj.</v>
      </c>
      <c r="AY31" s="2">
        <f t="shared" si="35"/>
        <v>1658621</v>
      </c>
      <c r="AZ31" s="82"/>
      <c r="BA31" s="2">
        <v>252</v>
      </c>
      <c r="BB31">
        <f t="shared" si="36"/>
        <v>5835</v>
      </c>
      <c r="BC31">
        <f t="shared" si="37"/>
        <v>1470420</v>
      </c>
      <c r="BD31" s="2">
        <f t="shared" si="38"/>
        <v>116808</v>
      </c>
      <c r="BE31" s="2">
        <f t="shared" si="39"/>
        <v>99929</v>
      </c>
      <c r="BF31" s="2">
        <f t="shared" si="40"/>
        <v>116808</v>
      </c>
      <c r="BG31" s="2">
        <f t="shared" si="41"/>
        <v>0</v>
      </c>
      <c r="BH31" s="84">
        <f t="shared" si="42"/>
        <v>116808</v>
      </c>
      <c r="BI31" s="2">
        <f t="shared" si="43"/>
        <v>2</v>
      </c>
      <c r="BJ31" s="2">
        <f t="shared" si="44"/>
        <v>0</v>
      </c>
      <c r="BK31" s="2">
        <f t="shared" si="45"/>
        <v>2</v>
      </c>
      <c r="BL31" s="83" t="str">
        <f t="shared" si="46"/>
        <v>40% Adj.</v>
      </c>
      <c r="BM31" s="2">
        <f t="shared" si="47"/>
        <v>1587228</v>
      </c>
      <c r="BO31" s="2">
        <v>245</v>
      </c>
      <c r="BP31">
        <f t="shared" si="48"/>
        <v>6066</v>
      </c>
      <c r="BQ31">
        <f t="shared" si="49"/>
        <v>1486170</v>
      </c>
      <c r="BR31" s="2">
        <f t="shared" si="50"/>
        <v>82881</v>
      </c>
      <c r="BS31" s="2">
        <f t="shared" si="51"/>
        <v>0</v>
      </c>
      <c r="BT31" s="2">
        <f t="shared" si="52"/>
        <v>82881</v>
      </c>
      <c r="BU31" s="2">
        <f t="shared" si="53"/>
        <v>0</v>
      </c>
      <c r="BV31" s="84">
        <f t="shared" si="54"/>
        <v>82881</v>
      </c>
      <c r="BW31" s="2">
        <f t="shared" si="55"/>
        <v>2</v>
      </c>
      <c r="BX31" s="2">
        <f t="shared" si="56"/>
        <v>0</v>
      </c>
      <c r="BY31" s="2">
        <f t="shared" si="57"/>
        <v>2</v>
      </c>
      <c r="BZ31" s="83" t="str">
        <f t="shared" si="58"/>
        <v>30% Adj.</v>
      </c>
      <c r="CA31" s="2">
        <f t="shared" si="59"/>
        <v>1569051</v>
      </c>
    </row>
    <row r="32" spans="1:79" x14ac:dyDescent="0.2">
      <c r="A32">
        <v>25</v>
      </c>
      <c r="B32" s="2">
        <v>13</v>
      </c>
      <c r="C32" s="2">
        <v>441</v>
      </c>
      <c r="D32" s="2" t="s">
        <v>2</v>
      </c>
      <c r="E32" s="2">
        <v>3283149</v>
      </c>
      <c r="F32" s="2">
        <v>685.8</v>
      </c>
      <c r="G32" s="2">
        <v>4988</v>
      </c>
      <c r="H32" s="2">
        <v>3420770</v>
      </c>
      <c r="I32" s="2">
        <v>0</v>
      </c>
      <c r="J32" s="82"/>
      <c r="K32" s="2">
        <v>692</v>
      </c>
      <c r="L32" s="2">
        <f t="shared" si="2"/>
        <v>5185</v>
      </c>
      <c r="M32" s="2">
        <f t="shared" si="3"/>
        <v>3588020</v>
      </c>
      <c r="N32" s="2">
        <f t="shared" si="4"/>
        <v>0</v>
      </c>
      <c r="O32" s="2">
        <f t="shared" si="5"/>
        <v>0</v>
      </c>
      <c r="P32" s="2">
        <f t="shared" si="6"/>
        <v>0</v>
      </c>
      <c r="Q32" s="2">
        <f t="shared" si="7"/>
        <v>0</v>
      </c>
      <c r="R32" s="84">
        <f t="shared" si="8"/>
        <v>0</v>
      </c>
      <c r="S32" s="2">
        <f t="shared" si="9"/>
        <v>0</v>
      </c>
      <c r="T32" s="2">
        <f t="shared" si="10"/>
        <v>0</v>
      </c>
      <c r="U32" s="2">
        <f t="shared" si="11"/>
        <v>0</v>
      </c>
      <c r="V32" s="83" t="str">
        <f t="shared" si="0"/>
        <v>N.A.</v>
      </c>
      <c r="W32" s="2">
        <f t="shared" si="12"/>
        <v>3588020</v>
      </c>
      <c r="X32" s="82"/>
      <c r="Y32" s="2">
        <v>698</v>
      </c>
      <c r="Z32">
        <f t="shared" si="13"/>
        <v>5390</v>
      </c>
      <c r="AA32">
        <f t="shared" si="14"/>
        <v>3762220</v>
      </c>
      <c r="AB32" s="2">
        <f t="shared" si="15"/>
        <v>0</v>
      </c>
      <c r="AC32" s="2">
        <f t="shared" si="16"/>
        <v>0</v>
      </c>
      <c r="AD32" s="2">
        <f t="shared" si="17"/>
        <v>0</v>
      </c>
      <c r="AE32" s="2">
        <f t="shared" si="18"/>
        <v>0</v>
      </c>
      <c r="AF32" s="84">
        <f t="shared" si="19"/>
        <v>0</v>
      </c>
      <c r="AG32" s="2">
        <f t="shared" si="20"/>
        <v>0</v>
      </c>
      <c r="AH32" s="2">
        <f t="shared" si="21"/>
        <v>0</v>
      </c>
      <c r="AI32" s="2">
        <f t="shared" si="22"/>
        <v>0</v>
      </c>
      <c r="AJ32" s="83" t="str">
        <f t="shared" si="23"/>
        <v>N.A.</v>
      </c>
      <c r="AK32" s="2">
        <f t="shared" si="24"/>
        <v>3762220</v>
      </c>
      <c r="AM32" s="2">
        <v>704</v>
      </c>
      <c r="AN32">
        <f t="shared" si="25"/>
        <v>5603</v>
      </c>
      <c r="AO32">
        <f t="shared" si="26"/>
        <v>3944512</v>
      </c>
      <c r="AP32" s="2">
        <f t="shared" si="1"/>
        <v>0</v>
      </c>
      <c r="AQ32" s="2">
        <f t="shared" si="27"/>
        <v>0</v>
      </c>
      <c r="AR32" s="2">
        <f t="shared" si="28"/>
        <v>0</v>
      </c>
      <c r="AS32" s="2">
        <f t="shared" si="29"/>
        <v>0</v>
      </c>
      <c r="AT32" s="84">
        <f t="shared" si="30"/>
        <v>0</v>
      </c>
      <c r="AU32" s="2">
        <f t="shared" si="31"/>
        <v>0</v>
      </c>
      <c r="AV32" s="2">
        <f t="shared" si="32"/>
        <v>0</v>
      </c>
      <c r="AW32" s="2">
        <f t="shared" si="33"/>
        <v>0</v>
      </c>
      <c r="AX32" s="83" t="str">
        <f t="shared" si="34"/>
        <v>N.A.</v>
      </c>
      <c r="AY32" s="2">
        <f t="shared" si="35"/>
        <v>3944512</v>
      </c>
      <c r="AZ32" s="82"/>
      <c r="BA32" s="2">
        <v>705</v>
      </c>
      <c r="BB32">
        <f t="shared" si="36"/>
        <v>5825</v>
      </c>
      <c r="BC32">
        <f t="shared" si="37"/>
        <v>4106625</v>
      </c>
      <c r="BD32" s="2">
        <f t="shared" si="38"/>
        <v>0</v>
      </c>
      <c r="BE32" s="2">
        <f t="shared" si="39"/>
        <v>0</v>
      </c>
      <c r="BF32" s="2">
        <f t="shared" si="40"/>
        <v>0</v>
      </c>
      <c r="BG32" s="2">
        <f t="shared" si="41"/>
        <v>0</v>
      </c>
      <c r="BH32" s="84">
        <f t="shared" si="42"/>
        <v>0</v>
      </c>
      <c r="BI32" s="2">
        <f t="shared" si="43"/>
        <v>0</v>
      </c>
      <c r="BJ32" s="2">
        <f t="shared" si="44"/>
        <v>0</v>
      </c>
      <c r="BK32" s="2">
        <f t="shared" si="45"/>
        <v>0</v>
      </c>
      <c r="BL32" s="83" t="str">
        <f t="shared" si="46"/>
        <v>N.A.</v>
      </c>
      <c r="BM32" s="2">
        <f t="shared" si="47"/>
        <v>4106625</v>
      </c>
      <c r="BO32" s="2">
        <v>707</v>
      </c>
      <c r="BP32">
        <f t="shared" si="48"/>
        <v>6056</v>
      </c>
      <c r="BQ32">
        <f t="shared" si="49"/>
        <v>4281592</v>
      </c>
      <c r="BR32" s="2">
        <f t="shared" si="50"/>
        <v>0</v>
      </c>
      <c r="BS32" s="2">
        <f t="shared" si="51"/>
        <v>0</v>
      </c>
      <c r="BT32" s="2">
        <f t="shared" si="52"/>
        <v>0</v>
      </c>
      <c r="BU32" s="2">
        <f t="shared" si="53"/>
        <v>0</v>
      </c>
      <c r="BV32" s="84">
        <f t="shared" si="54"/>
        <v>0</v>
      </c>
      <c r="BW32" s="2">
        <f t="shared" si="55"/>
        <v>0</v>
      </c>
      <c r="BX32" s="2">
        <f t="shared" si="56"/>
        <v>0</v>
      </c>
      <c r="BY32" s="2">
        <f t="shared" si="57"/>
        <v>0</v>
      </c>
      <c r="BZ32" s="83" t="str">
        <f t="shared" si="58"/>
        <v>N.A.</v>
      </c>
      <c r="CA32" s="2">
        <f t="shared" si="59"/>
        <v>4281592</v>
      </c>
    </row>
    <row r="33" spans="1:79" x14ac:dyDescent="0.2">
      <c r="A33">
        <v>26</v>
      </c>
      <c r="B33" s="2">
        <v>11</v>
      </c>
      <c r="C33" s="2">
        <v>472</v>
      </c>
      <c r="D33" s="2" t="s">
        <v>22</v>
      </c>
      <c r="E33" s="2">
        <v>5892270</v>
      </c>
      <c r="F33" s="2">
        <v>1297</v>
      </c>
      <c r="G33" s="2">
        <v>4931</v>
      </c>
      <c r="H33" s="2">
        <v>6395507</v>
      </c>
      <c r="I33" s="2">
        <v>0</v>
      </c>
      <c r="J33" s="82"/>
      <c r="K33" s="2">
        <v>1320</v>
      </c>
      <c r="L33" s="2">
        <f t="shared" si="2"/>
        <v>5128</v>
      </c>
      <c r="M33" s="2">
        <f t="shared" si="3"/>
        <v>6768960</v>
      </c>
      <c r="N33" s="2">
        <f t="shared" si="4"/>
        <v>0</v>
      </c>
      <c r="O33" s="2">
        <f t="shared" si="5"/>
        <v>0</v>
      </c>
      <c r="P33" s="2">
        <f t="shared" si="6"/>
        <v>0</v>
      </c>
      <c r="Q33" s="2">
        <f t="shared" si="7"/>
        <v>0</v>
      </c>
      <c r="R33" s="84">
        <f t="shared" si="8"/>
        <v>0</v>
      </c>
      <c r="S33" s="2">
        <f t="shared" si="9"/>
        <v>0</v>
      </c>
      <c r="T33" s="2">
        <f t="shared" si="10"/>
        <v>0</v>
      </c>
      <c r="U33" s="2">
        <f t="shared" si="11"/>
        <v>0</v>
      </c>
      <c r="V33" s="83" t="str">
        <f t="shared" si="0"/>
        <v>N.A.</v>
      </c>
      <c r="W33" s="2">
        <f t="shared" si="12"/>
        <v>6768960</v>
      </c>
      <c r="X33" s="82"/>
      <c r="Y33" s="2">
        <v>1335</v>
      </c>
      <c r="Z33">
        <f t="shared" si="13"/>
        <v>5333</v>
      </c>
      <c r="AA33">
        <f t="shared" si="14"/>
        <v>7119555</v>
      </c>
      <c r="AB33" s="2">
        <f t="shared" si="15"/>
        <v>0</v>
      </c>
      <c r="AC33" s="2">
        <f t="shared" si="16"/>
        <v>0</v>
      </c>
      <c r="AD33" s="2">
        <f t="shared" si="17"/>
        <v>0</v>
      </c>
      <c r="AE33" s="2">
        <f t="shared" si="18"/>
        <v>0</v>
      </c>
      <c r="AF33" s="84">
        <f t="shared" si="19"/>
        <v>0</v>
      </c>
      <c r="AG33" s="2">
        <f t="shared" si="20"/>
        <v>0</v>
      </c>
      <c r="AH33" s="2">
        <f t="shared" si="21"/>
        <v>0</v>
      </c>
      <c r="AI33" s="2">
        <f t="shared" si="22"/>
        <v>0</v>
      </c>
      <c r="AJ33" s="83" t="str">
        <f t="shared" si="23"/>
        <v>N.A.</v>
      </c>
      <c r="AK33" s="2">
        <f t="shared" si="24"/>
        <v>7119555</v>
      </c>
      <c r="AM33" s="2">
        <v>1363</v>
      </c>
      <c r="AN33">
        <f t="shared" si="25"/>
        <v>5546</v>
      </c>
      <c r="AO33">
        <f t="shared" si="26"/>
        <v>7559198</v>
      </c>
      <c r="AP33" s="2">
        <f t="shared" si="1"/>
        <v>0</v>
      </c>
      <c r="AQ33" s="2">
        <f t="shared" si="27"/>
        <v>0</v>
      </c>
      <c r="AR33" s="2">
        <f t="shared" si="28"/>
        <v>0</v>
      </c>
      <c r="AS33" s="2">
        <f t="shared" si="29"/>
        <v>0</v>
      </c>
      <c r="AT33" s="84">
        <f t="shared" si="30"/>
        <v>0</v>
      </c>
      <c r="AU33" s="2">
        <f t="shared" si="31"/>
        <v>0</v>
      </c>
      <c r="AV33" s="2">
        <f t="shared" si="32"/>
        <v>0</v>
      </c>
      <c r="AW33" s="2">
        <f t="shared" si="33"/>
        <v>0</v>
      </c>
      <c r="AX33" s="83" t="str">
        <f t="shared" si="34"/>
        <v>N.A.</v>
      </c>
      <c r="AY33" s="2">
        <f t="shared" si="35"/>
        <v>7559198</v>
      </c>
      <c r="AZ33" s="82"/>
      <c r="BA33" s="2">
        <v>1374</v>
      </c>
      <c r="BB33">
        <f t="shared" si="36"/>
        <v>5768</v>
      </c>
      <c r="BC33">
        <f t="shared" si="37"/>
        <v>7925232</v>
      </c>
      <c r="BD33" s="2">
        <f t="shared" si="38"/>
        <v>0</v>
      </c>
      <c r="BE33" s="2">
        <f t="shared" si="39"/>
        <v>0</v>
      </c>
      <c r="BF33" s="2">
        <f t="shared" si="40"/>
        <v>0</v>
      </c>
      <c r="BG33" s="2">
        <f t="shared" si="41"/>
        <v>0</v>
      </c>
      <c r="BH33" s="84">
        <f t="shared" si="42"/>
        <v>0</v>
      </c>
      <c r="BI33" s="2">
        <f t="shared" si="43"/>
        <v>0</v>
      </c>
      <c r="BJ33" s="2">
        <f t="shared" si="44"/>
        <v>0</v>
      </c>
      <c r="BK33" s="2">
        <f t="shared" si="45"/>
        <v>0</v>
      </c>
      <c r="BL33" s="83" t="str">
        <f t="shared" si="46"/>
        <v>N.A.</v>
      </c>
      <c r="BM33" s="2">
        <f t="shared" si="47"/>
        <v>7925232</v>
      </c>
      <c r="BO33" s="2">
        <v>1386</v>
      </c>
      <c r="BP33">
        <f t="shared" si="48"/>
        <v>5999</v>
      </c>
      <c r="BQ33">
        <f t="shared" si="49"/>
        <v>8314614</v>
      </c>
      <c r="BR33" s="2">
        <f t="shared" si="50"/>
        <v>0</v>
      </c>
      <c r="BS33" s="2">
        <f t="shared" si="51"/>
        <v>0</v>
      </c>
      <c r="BT33" s="2">
        <f t="shared" si="52"/>
        <v>0</v>
      </c>
      <c r="BU33" s="2">
        <f t="shared" si="53"/>
        <v>0</v>
      </c>
      <c r="BV33" s="84">
        <f t="shared" si="54"/>
        <v>0</v>
      </c>
      <c r="BW33" s="2">
        <f t="shared" si="55"/>
        <v>0</v>
      </c>
      <c r="BX33" s="2">
        <f t="shared" si="56"/>
        <v>0</v>
      </c>
      <c r="BY33" s="2">
        <f t="shared" si="57"/>
        <v>0</v>
      </c>
      <c r="BZ33" s="83" t="str">
        <f t="shared" si="58"/>
        <v>N.A.</v>
      </c>
      <c r="CA33" s="2">
        <f t="shared" si="59"/>
        <v>8314614</v>
      </c>
    </row>
    <row r="34" spans="1:79" x14ac:dyDescent="0.2">
      <c r="A34">
        <v>27</v>
      </c>
      <c r="B34" s="2">
        <v>12</v>
      </c>
      <c r="C34" s="2">
        <v>504</v>
      </c>
      <c r="D34" s="2" t="s">
        <v>23</v>
      </c>
      <c r="E34" s="2">
        <v>3867526</v>
      </c>
      <c r="F34" s="2">
        <v>751.8</v>
      </c>
      <c r="G34" s="2">
        <v>4931</v>
      </c>
      <c r="H34" s="2">
        <v>3707126</v>
      </c>
      <c r="I34" s="2">
        <v>128320</v>
      </c>
      <c r="J34" s="82"/>
      <c r="K34" s="2">
        <v>719</v>
      </c>
      <c r="L34" s="2">
        <f t="shared" si="2"/>
        <v>5128</v>
      </c>
      <c r="M34" s="2">
        <f t="shared" si="3"/>
        <v>3687032</v>
      </c>
      <c r="N34" s="2">
        <f t="shared" si="4"/>
        <v>126346</v>
      </c>
      <c r="O34" s="2">
        <f t="shared" si="5"/>
        <v>57165</v>
      </c>
      <c r="P34" s="2">
        <f t="shared" si="6"/>
        <v>126346</v>
      </c>
      <c r="Q34" s="2">
        <f t="shared" si="7"/>
        <v>0</v>
      </c>
      <c r="R34" s="84">
        <f t="shared" si="8"/>
        <v>126346</v>
      </c>
      <c r="S34" s="2">
        <f t="shared" si="9"/>
        <v>2</v>
      </c>
      <c r="T34" s="2">
        <f t="shared" si="10"/>
        <v>0</v>
      </c>
      <c r="U34" s="2">
        <f t="shared" si="11"/>
        <v>2</v>
      </c>
      <c r="V34" s="83" t="str">
        <f t="shared" si="0"/>
        <v>70% Adj.</v>
      </c>
      <c r="W34" s="2">
        <f t="shared" si="12"/>
        <v>3813378</v>
      </c>
      <c r="X34" s="82"/>
      <c r="Y34" s="2">
        <v>682</v>
      </c>
      <c r="Z34">
        <f t="shared" si="13"/>
        <v>5333</v>
      </c>
      <c r="AA34">
        <f t="shared" si="14"/>
        <v>3637106</v>
      </c>
      <c r="AB34" s="2">
        <f t="shared" si="15"/>
        <v>138252</v>
      </c>
      <c r="AC34" s="2">
        <f t="shared" si="16"/>
        <v>86796</v>
      </c>
      <c r="AD34" s="2">
        <f t="shared" si="17"/>
        <v>138252</v>
      </c>
      <c r="AE34" s="2">
        <f t="shared" si="18"/>
        <v>0</v>
      </c>
      <c r="AF34" s="84">
        <f t="shared" si="19"/>
        <v>138252</v>
      </c>
      <c r="AG34" s="2">
        <f t="shared" si="20"/>
        <v>2</v>
      </c>
      <c r="AH34" s="2">
        <f t="shared" si="21"/>
        <v>0</v>
      </c>
      <c r="AI34" s="2">
        <f t="shared" si="22"/>
        <v>2</v>
      </c>
      <c r="AJ34" s="83" t="str">
        <f t="shared" si="23"/>
        <v>60% Adj.</v>
      </c>
      <c r="AK34" s="2">
        <f t="shared" si="24"/>
        <v>3775358</v>
      </c>
      <c r="AM34" s="2">
        <v>652</v>
      </c>
      <c r="AN34">
        <f t="shared" si="25"/>
        <v>5546</v>
      </c>
      <c r="AO34">
        <f t="shared" si="26"/>
        <v>3615992</v>
      </c>
      <c r="AP34" s="2">
        <f t="shared" si="1"/>
        <v>125767</v>
      </c>
      <c r="AQ34" s="2">
        <f t="shared" si="27"/>
        <v>57485</v>
      </c>
      <c r="AR34" s="2">
        <f t="shared" si="28"/>
        <v>125767</v>
      </c>
      <c r="AS34" s="2">
        <f t="shared" si="29"/>
        <v>0</v>
      </c>
      <c r="AT34" s="84">
        <f t="shared" si="30"/>
        <v>125767</v>
      </c>
      <c r="AU34" s="2">
        <f t="shared" si="31"/>
        <v>2</v>
      </c>
      <c r="AV34" s="2">
        <f t="shared" si="32"/>
        <v>0</v>
      </c>
      <c r="AW34" s="2">
        <f t="shared" si="33"/>
        <v>2</v>
      </c>
      <c r="AX34" s="83" t="str">
        <f t="shared" si="34"/>
        <v>50% Adj.</v>
      </c>
      <c r="AY34" s="2">
        <f t="shared" si="35"/>
        <v>3741759</v>
      </c>
      <c r="AZ34" s="82"/>
      <c r="BA34" s="2">
        <v>625</v>
      </c>
      <c r="BB34">
        <f t="shared" si="36"/>
        <v>5768</v>
      </c>
      <c r="BC34">
        <f t="shared" si="37"/>
        <v>3605000</v>
      </c>
      <c r="BD34" s="2">
        <f t="shared" si="38"/>
        <v>105010</v>
      </c>
      <c r="BE34" s="2">
        <f t="shared" si="39"/>
        <v>47152</v>
      </c>
      <c r="BF34" s="2">
        <f t="shared" si="40"/>
        <v>105010</v>
      </c>
      <c r="BG34" s="2">
        <f t="shared" si="41"/>
        <v>0</v>
      </c>
      <c r="BH34" s="84">
        <f t="shared" si="42"/>
        <v>105010</v>
      </c>
      <c r="BI34" s="2">
        <f t="shared" si="43"/>
        <v>2</v>
      </c>
      <c r="BJ34" s="2">
        <f t="shared" si="44"/>
        <v>0</v>
      </c>
      <c r="BK34" s="2">
        <f t="shared" si="45"/>
        <v>2</v>
      </c>
      <c r="BL34" s="83" t="str">
        <f t="shared" si="46"/>
        <v>40% Adj.</v>
      </c>
      <c r="BM34" s="2">
        <f t="shared" si="47"/>
        <v>3710010</v>
      </c>
      <c r="BO34" s="2">
        <v>600</v>
      </c>
      <c r="BP34">
        <f t="shared" si="48"/>
        <v>5999</v>
      </c>
      <c r="BQ34">
        <f t="shared" si="49"/>
        <v>3599400</v>
      </c>
      <c r="BR34" s="2">
        <f t="shared" si="50"/>
        <v>80438</v>
      </c>
      <c r="BS34" s="2">
        <f t="shared" si="51"/>
        <v>41650</v>
      </c>
      <c r="BT34" s="2">
        <f t="shared" si="52"/>
        <v>80438</v>
      </c>
      <c r="BU34" s="2">
        <f t="shared" si="53"/>
        <v>0</v>
      </c>
      <c r="BV34" s="84">
        <f t="shared" si="54"/>
        <v>80438</v>
      </c>
      <c r="BW34" s="2">
        <f t="shared" si="55"/>
        <v>2</v>
      </c>
      <c r="BX34" s="2">
        <f t="shared" si="56"/>
        <v>0</v>
      </c>
      <c r="BY34" s="2">
        <f t="shared" si="57"/>
        <v>2</v>
      </c>
      <c r="BZ34" s="83" t="str">
        <f t="shared" si="58"/>
        <v>30% Adj.</v>
      </c>
      <c r="CA34" s="2">
        <f t="shared" si="59"/>
        <v>3679838</v>
      </c>
    </row>
    <row r="35" spans="1:79" x14ac:dyDescent="0.2">
      <c r="A35">
        <v>28</v>
      </c>
      <c r="B35" s="2">
        <v>11</v>
      </c>
      <c r="C35" s="2">
        <v>513</v>
      </c>
      <c r="D35" s="2" t="s">
        <v>24</v>
      </c>
      <c r="E35" s="2">
        <v>1605419</v>
      </c>
      <c r="F35" s="2">
        <v>364.4</v>
      </c>
      <c r="G35" s="2">
        <v>4931</v>
      </c>
      <c r="H35" s="2">
        <v>1796856</v>
      </c>
      <c r="I35" s="2">
        <v>0</v>
      </c>
      <c r="J35" s="82"/>
      <c r="K35" s="2">
        <v>378</v>
      </c>
      <c r="L35" s="2">
        <f t="shared" si="2"/>
        <v>5128</v>
      </c>
      <c r="M35" s="2">
        <f t="shared" si="3"/>
        <v>1938384</v>
      </c>
      <c r="N35" s="2">
        <f t="shared" si="4"/>
        <v>0</v>
      </c>
      <c r="O35" s="2">
        <f t="shared" si="5"/>
        <v>0</v>
      </c>
      <c r="P35" s="2">
        <f t="shared" si="6"/>
        <v>0</v>
      </c>
      <c r="Q35" s="2">
        <f t="shared" si="7"/>
        <v>0</v>
      </c>
      <c r="R35" s="84">
        <f t="shared" si="8"/>
        <v>0</v>
      </c>
      <c r="S35" s="2">
        <f t="shared" si="9"/>
        <v>0</v>
      </c>
      <c r="T35" s="2">
        <f t="shared" si="10"/>
        <v>0</v>
      </c>
      <c r="U35" s="2">
        <f t="shared" si="11"/>
        <v>0</v>
      </c>
      <c r="V35" s="83" t="str">
        <f t="shared" si="0"/>
        <v>N.A.</v>
      </c>
      <c r="W35" s="2">
        <f t="shared" si="12"/>
        <v>1938384</v>
      </c>
      <c r="X35" s="82"/>
      <c r="Y35" s="2">
        <v>383</v>
      </c>
      <c r="Z35">
        <f t="shared" si="13"/>
        <v>5333</v>
      </c>
      <c r="AA35">
        <f t="shared" si="14"/>
        <v>2042539</v>
      </c>
      <c r="AB35" s="2">
        <f t="shared" si="15"/>
        <v>0</v>
      </c>
      <c r="AC35" s="2">
        <f t="shared" si="16"/>
        <v>0</v>
      </c>
      <c r="AD35" s="2">
        <f t="shared" si="17"/>
        <v>0</v>
      </c>
      <c r="AE35" s="2">
        <f t="shared" si="18"/>
        <v>0</v>
      </c>
      <c r="AF35" s="84">
        <f t="shared" si="19"/>
        <v>0</v>
      </c>
      <c r="AG35" s="2">
        <f t="shared" si="20"/>
        <v>0</v>
      </c>
      <c r="AH35" s="2">
        <f t="shared" si="21"/>
        <v>0</v>
      </c>
      <c r="AI35" s="2">
        <f t="shared" si="22"/>
        <v>0</v>
      </c>
      <c r="AJ35" s="83" t="str">
        <f t="shared" si="23"/>
        <v>N.A.</v>
      </c>
      <c r="AK35" s="2">
        <f t="shared" si="24"/>
        <v>2042539</v>
      </c>
      <c r="AM35" s="2">
        <v>392</v>
      </c>
      <c r="AN35">
        <f t="shared" si="25"/>
        <v>5546</v>
      </c>
      <c r="AO35">
        <f t="shared" si="26"/>
        <v>2174032</v>
      </c>
      <c r="AP35" s="2">
        <f t="shared" si="1"/>
        <v>0</v>
      </c>
      <c r="AQ35" s="2">
        <f t="shared" si="27"/>
        <v>0</v>
      </c>
      <c r="AR35" s="2">
        <f t="shared" si="28"/>
        <v>0</v>
      </c>
      <c r="AS35" s="2">
        <f t="shared" si="29"/>
        <v>0</v>
      </c>
      <c r="AT35" s="84">
        <f t="shared" si="30"/>
        <v>0</v>
      </c>
      <c r="AU35" s="2">
        <f t="shared" si="31"/>
        <v>0</v>
      </c>
      <c r="AV35" s="2">
        <f t="shared" si="32"/>
        <v>0</v>
      </c>
      <c r="AW35" s="2">
        <f t="shared" si="33"/>
        <v>0</v>
      </c>
      <c r="AX35" s="83" t="str">
        <f t="shared" si="34"/>
        <v>N.A.</v>
      </c>
      <c r="AY35" s="2">
        <f t="shared" si="35"/>
        <v>2174032</v>
      </c>
      <c r="AZ35" s="82"/>
      <c r="BA35" s="2">
        <v>390</v>
      </c>
      <c r="BB35">
        <f t="shared" si="36"/>
        <v>5768</v>
      </c>
      <c r="BC35">
        <f t="shared" si="37"/>
        <v>2249520</v>
      </c>
      <c r="BD35" s="2">
        <f t="shared" si="38"/>
        <v>0</v>
      </c>
      <c r="BE35" s="2">
        <f t="shared" si="39"/>
        <v>0</v>
      </c>
      <c r="BF35" s="2">
        <f t="shared" si="40"/>
        <v>0</v>
      </c>
      <c r="BG35" s="2">
        <f t="shared" si="41"/>
        <v>0</v>
      </c>
      <c r="BH35" s="84">
        <f t="shared" si="42"/>
        <v>0</v>
      </c>
      <c r="BI35" s="2">
        <f t="shared" si="43"/>
        <v>0</v>
      </c>
      <c r="BJ35" s="2">
        <f t="shared" si="44"/>
        <v>0</v>
      </c>
      <c r="BK35" s="2">
        <f t="shared" si="45"/>
        <v>0</v>
      </c>
      <c r="BL35" s="83" t="str">
        <f t="shared" si="46"/>
        <v>N.A.</v>
      </c>
      <c r="BM35" s="2">
        <f t="shared" si="47"/>
        <v>2249520</v>
      </c>
      <c r="BO35" s="2">
        <v>386</v>
      </c>
      <c r="BP35">
        <f t="shared" si="48"/>
        <v>5999</v>
      </c>
      <c r="BQ35">
        <f t="shared" si="49"/>
        <v>2315614</v>
      </c>
      <c r="BR35" s="2">
        <f t="shared" si="50"/>
        <v>0</v>
      </c>
      <c r="BS35" s="2">
        <f t="shared" si="51"/>
        <v>0</v>
      </c>
      <c r="BT35" s="2">
        <f t="shared" si="52"/>
        <v>0</v>
      </c>
      <c r="BU35" s="2">
        <f t="shared" si="53"/>
        <v>0</v>
      </c>
      <c r="BV35" s="84">
        <f t="shared" si="54"/>
        <v>0</v>
      </c>
      <c r="BW35" s="2">
        <f t="shared" si="55"/>
        <v>0</v>
      </c>
      <c r="BX35" s="2">
        <f t="shared" si="56"/>
        <v>0</v>
      </c>
      <c r="BY35" s="2">
        <f t="shared" si="57"/>
        <v>0</v>
      </c>
      <c r="BZ35" s="83" t="str">
        <f t="shared" si="58"/>
        <v>N.A.</v>
      </c>
      <c r="CA35" s="2">
        <f t="shared" si="59"/>
        <v>2315614</v>
      </c>
    </row>
    <row r="36" spans="1:79" x14ac:dyDescent="0.2">
      <c r="A36">
        <v>29</v>
      </c>
      <c r="B36" s="2">
        <v>7</v>
      </c>
      <c r="C36" s="2">
        <v>540</v>
      </c>
      <c r="D36" s="2" t="s">
        <v>25</v>
      </c>
      <c r="E36" s="2">
        <v>3193513</v>
      </c>
      <c r="F36" s="2">
        <v>622.20000000000005</v>
      </c>
      <c r="G36" s="2">
        <v>5012</v>
      </c>
      <c r="H36" s="2">
        <v>3118466</v>
      </c>
      <c r="I36" s="2">
        <v>60038</v>
      </c>
      <c r="J36" s="82"/>
      <c r="K36" s="2">
        <v>620</v>
      </c>
      <c r="L36" s="2">
        <f t="shared" si="2"/>
        <v>5209</v>
      </c>
      <c r="M36" s="2">
        <f t="shared" si="3"/>
        <v>3229580</v>
      </c>
      <c r="N36" s="2">
        <f t="shared" si="4"/>
        <v>0</v>
      </c>
      <c r="O36" s="2">
        <f t="shared" si="5"/>
        <v>0</v>
      </c>
      <c r="P36" s="2">
        <f t="shared" si="6"/>
        <v>0</v>
      </c>
      <c r="Q36" s="2">
        <f t="shared" si="7"/>
        <v>0</v>
      </c>
      <c r="R36" s="84">
        <f t="shared" si="8"/>
        <v>0</v>
      </c>
      <c r="S36" s="2">
        <f t="shared" si="9"/>
        <v>0</v>
      </c>
      <c r="T36" s="2">
        <f t="shared" si="10"/>
        <v>0</v>
      </c>
      <c r="U36" s="2">
        <f t="shared" si="11"/>
        <v>0</v>
      </c>
      <c r="V36" s="83" t="str">
        <f t="shared" si="0"/>
        <v>N.A.</v>
      </c>
      <c r="W36" s="2">
        <f t="shared" si="12"/>
        <v>3229580</v>
      </c>
      <c r="X36" s="82"/>
      <c r="Y36" s="2">
        <v>626</v>
      </c>
      <c r="Z36">
        <f t="shared" si="13"/>
        <v>5414</v>
      </c>
      <c r="AA36">
        <f t="shared" si="14"/>
        <v>3389164</v>
      </c>
      <c r="AB36" s="2">
        <f t="shared" si="15"/>
        <v>0</v>
      </c>
      <c r="AC36" s="2">
        <f t="shared" si="16"/>
        <v>0</v>
      </c>
      <c r="AD36" s="2">
        <f t="shared" si="17"/>
        <v>0</v>
      </c>
      <c r="AE36" s="2">
        <f t="shared" si="18"/>
        <v>0</v>
      </c>
      <c r="AF36" s="84">
        <f t="shared" si="19"/>
        <v>0</v>
      </c>
      <c r="AG36" s="2">
        <f t="shared" si="20"/>
        <v>0</v>
      </c>
      <c r="AH36" s="2">
        <f t="shared" si="21"/>
        <v>0</v>
      </c>
      <c r="AI36" s="2">
        <f t="shared" si="22"/>
        <v>0</v>
      </c>
      <c r="AJ36" s="83" t="str">
        <f t="shared" si="23"/>
        <v>N.A.</v>
      </c>
      <c r="AK36" s="2">
        <f t="shared" si="24"/>
        <v>3389164</v>
      </c>
      <c r="AM36" s="2">
        <v>614</v>
      </c>
      <c r="AN36">
        <f t="shared" si="25"/>
        <v>5627</v>
      </c>
      <c r="AO36">
        <f t="shared" si="26"/>
        <v>3454978</v>
      </c>
      <c r="AP36" s="2">
        <f t="shared" si="1"/>
        <v>0</v>
      </c>
      <c r="AQ36" s="2">
        <f t="shared" si="27"/>
        <v>0</v>
      </c>
      <c r="AR36" s="2">
        <f t="shared" si="28"/>
        <v>0</v>
      </c>
      <c r="AS36" s="2">
        <f t="shared" si="29"/>
        <v>0</v>
      </c>
      <c r="AT36" s="84">
        <f t="shared" si="30"/>
        <v>0</v>
      </c>
      <c r="AU36" s="2">
        <f t="shared" si="31"/>
        <v>0</v>
      </c>
      <c r="AV36" s="2">
        <f t="shared" si="32"/>
        <v>0</v>
      </c>
      <c r="AW36" s="2">
        <f t="shared" si="33"/>
        <v>0</v>
      </c>
      <c r="AX36" s="83" t="str">
        <f t="shared" si="34"/>
        <v>N.A.</v>
      </c>
      <c r="AY36" s="2">
        <f t="shared" si="35"/>
        <v>3454978</v>
      </c>
      <c r="AZ36" s="82"/>
      <c r="BA36" s="2">
        <v>609</v>
      </c>
      <c r="BB36">
        <f t="shared" si="36"/>
        <v>5849</v>
      </c>
      <c r="BC36">
        <f t="shared" si="37"/>
        <v>3562041</v>
      </c>
      <c r="BD36" s="2">
        <f t="shared" si="38"/>
        <v>0</v>
      </c>
      <c r="BE36" s="2">
        <f t="shared" si="39"/>
        <v>0</v>
      </c>
      <c r="BF36" s="2">
        <f t="shared" si="40"/>
        <v>0</v>
      </c>
      <c r="BG36" s="2">
        <f t="shared" si="41"/>
        <v>0</v>
      </c>
      <c r="BH36" s="84">
        <f t="shared" si="42"/>
        <v>0</v>
      </c>
      <c r="BI36" s="2">
        <f t="shared" si="43"/>
        <v>0</v>
      </c>
      <c r="BJ36" s="2">
        <f t="shared" si="44"/>
        <v>0</v>
      </c>
      <c r="BK36" s="2">
        <f t="shared" si="45"/>
        <v>0</v>
      </c>
      <c r="BL36" s="83" t="str">
        <f t="shared" si="46"/>
        <v>N.A.</v>
      </c>
      <c r="BM36" s="2">
        <f t="shared" si="47"/>
        <v>3562041</v>
      </c>
      <c r="BO36" s="2">
        <v>593</v>
      </c>
      <c r="BP36">
        <f t="shared" si="48"/>
        <v>6080</v>
      </c>
      <c r="BQ36">
        <f t="shared" si="49"/>
        <v>3605440</v>
      </c>
      <c r="BR36" s="2">
        <f t="shared" si="50"/>
        <v>0</v>
      </c>
      <c r="BS36" s="2">
        <f t="shared" si="51"/>
        <v>0</v>
      </c>
      <c r="BT36" s="2">
        <f t="shared" si="52"/>
        <v>0</v>
      </c>
      <c r="BU36" s="2">
        <f t="shared" si="53"/>
        <v>0</v>
      </c>
      <c r="BV36" s="84">
        <f t="shared" si="54"/>
        <v>0</v>
      </c>
      <c r="BW36" s="2">
        <f t="shared" si="55"/>
        <v>0</v>
      </c>
      <c r="BX36" s="2">
        <f t="shared" si="56"/>
        <v>0</v>
      </c>
      <c r="BY36" s="2">
        <f t="shared" si="57"/>
        <v>0</v>
      </c>
      <c r="BZ36" s="83" t="str">
        <f t="shared" si="58"/>
        <v>N.A.</v>
      </c>
      <c r="CA36" s="2">
        <f t="shared" si="59"/>
        <v>3605440</v>
      </c>
    </row>
    <row r="37" spans="1:79" x14ac:dyDescent="0.2">
      <c r="A37">
        <v>30</v>
      </c>
      <c r="B37" s="2">
        <v>14</v>
      </c>
      <c r="C37" s="2">
        <v>549</v>
      </c>
      <c r="D37" s="2" t="s">
        <v>26</v>
      </c>
      <c r="E37" s="2">
        <v>2782891</v>
      </c>
      <c r="F37" s="2">
        <v>530</v>
      </c>
      <c r="G37" s="2">
        <v>4931</v>
      </c>
      <c r="H37" s="2">
        <v>2613430</v>
      </c>
      <c r="I37" s="2">
        <v>135569</v>
      </c>
      <c r="J37" s="82"/>
      <c r="K37" s="2">
        <v>517</v>
      </c>
      <c r="L37" s="2">
        <f t="shared" si="2"/>
        <v>5128</v>
      </c>
      <c r="M37" s="2">
        <f t="shared" si="3"/>
        <v>2651176</v>
      </c>
      <c r="N37" s="2">
        <f t="shared" si="4"/>
        <v>92201</v>
      </c>
      <c r="O37" s="2">
        <f t="shared" si="5"/>
        <v>0</v>
      </c>
      <c r="P37" s="2">
        <f t="shared" si="6"/>
        <v>92201</v>
      </c>
      <c r="Q37" s="2">
        <f t="shared" si="7"/>
        <v>0</v>
      </c>
      <c r="R37" s="84">
        <f t="shared" si="8"/>
        <v>92201</v>
      </c>
      <c r="S37" s="2">
        <f t="shared" si="9"/>
        <v>2</v>
      </c>
      <c r="T37" s="2">
        <f t="shared" si="10"/>
        <v>0</v>
      </c>
      <c r="U37" s="2">
        <f t="shared" si="11"/>
        <v>2</v>
      </c>
      <c r="V37" s="83" t="str">
        <f t="shared" si="0"/>
        <v>70% Adj.</v>
      </c>
      <c r="W37" s="2">
        <f t="shared" si="12"/>
        <v>2743377</v>
      </c>
      <c r="X37" s="82"/>
      <c r="Y37" s="2">
        <v>505</v>
      </c>
      <c r="Z37">
        <f t="shared" si="13"/>
        <v>5333</v>
      </c>
      <c r="AA37">
        <f t="shared" si="14"/>
        <v>2693165</v>
      </c>
      <c r="AB37" s="2">
        <f t="shared" si="15"/>
        <v>53836</v>
      </c>
      <c r="AC37" s="2">
        <f t="shared" si="16"/>
        <v>0</v>
      </c>
      <c r="AD37" s="2">
        <f t="shared" si="17"/>
        <v>53836</v>
      </c>
      <c r="AE37" s="2">
        <f t="shared" si="18"/>
        <v>0</v>
      </c>
      <c r="AF37" s="84">
        <f t="shared" si="19"/>
        <v>53836</v>
      </c>
      <c r="AG37" s="2">
        <f t="shared" si="20"/>
        <v>2</v>
      </c>
      <c r="AH37" s="2">
        <f t="shared" si="21"/>
        <v>0</v>
      </c>
      <c r="AI37" s="2">
        <f t="shared" si="22"/>
        <v>2</v>
      </c>
      <c r="AJ37" s="83" t="str">
        <f t="shared" si="23"/>
        <v>60% Adj.</v>
      </c>
      <c r="AK37" s="2">
        <f t="shared" si="24"/>
        <v>2747001</v>
      </c>
      <c r="AM37" s="2">
        <v>496</v>
      </c>
      <c r="AN37">
        <f t="shared" si="25"/>
        <v>5546</v>
      </c>
      <c r="AO37">
        <f t="shared" si="26"/>
        <v>2750816</v>
      </c>
      <c r="AP37" s="2">
        <f t="shared" si="1"/>
        <v>16038</v>
      </c>
      <c r="AQ37" s="2">
        <f t="shared" si="27"/>
        <v>0</v>
      </c>
      <c r="AR37" s="2">
        <f t="shared" si="28"/>
        <v>16038</v>
      </c>
      <c r="AS37" s="2">
        <f t="shared" si="29"/>
        <v>0</v>
      </c>
      <c r="AT37" s="84">
        <f t="shared" si="30"/>
        <v>16038</v>
      </c>
      <c r="AU37" s="2">
        <f t="shared" si="31"/>
        <v>2</v>
      </c>
      <c r="AV37" s="2">
        <f t="shared" si="32"/>
        <v>0</v>
      </c>
      <c r="AW37" s="2">
        <f t="shared" si="33"/>
        <v>2</v>
      </c>
      <c r="AX37" s="83" t="str">
        <f t="shared" si="34"/>
        <v>50% Adj.</v>
      </c>
      <c r="AY37" s="2">
        <f t="shared" si="35"/>
        <v>2766854</v>
      </c>
      <c r="AZ37" s="82"/>
      <c r="BA37" s="2">
        <v>479</v>
      </c>
      <c r="BB37">
        <f t="shared" si="36"/>
        <v>5768</v>
      </c>
      <c r="BC37">
        <f t="shared" si="37"/>
        <v>2762872</v>
      </c>
      <c r="BD37" s="2">
        <f t="shared" si="38"/>
        <v>8008</v>
      </c>
      <c r="BE37" s="2">
        <f t="shared" si="39"/>
        <v>15452</v>
      </c>
      <c r="BF37" s="2">
        <f t="shared" si="40"/>
        <v>0</v>
      </c>
      <c r="BG37" s="2">
        <f t="shared" si="41"/>
        <v>15452</v>
      </c>
      <c r="BH37" s="84">
        <f t="shared" si="42"/>
        <v>15452</v>
      </c>
      <c r="BI37" s="2">
        <f t="shared" si="43"/>
        <v>0</v>
      </c>
      <c r="BJ37" s="2">
        <f t="shared" si="44"/>
        <v>1</v>
      </c>
      <c r="BK37" s="2">
        <f t="shared" si="45"/>
        <v>1</v>
      </c>
      <c r="BL37" s="83" t="str">
        <f t="shared" si="46"/>
        <v>101% Adj.</v>
      </c>
      <c r="BM37" s="2">
        <f t="shared" si="47"/>
        <v>2778324</v>
      </c>
      <c r="BO37" s="2">
        <v>470</v>
      </c>
      <c r="BP37">
        <f t="shared" si="48"/>
        <v>5999</v>
      </c>
      <c r="BQ37">
        <f t="shared" si="49"/>
        <v>2819530</v>
      </c>
      <c r="BR37" s="2">
        <f t="shared" si="50"/>
        <v>0</v>
      </c>
      <c r="BS37" s="2">
        <f t="shared" si="51"/>
        <v>0</v>
      </c>
      <c r="BT37" s="2">
        <f t="shared" si="52"/>
        <v>0</v>
      </c>
      <c r="BU37" s="2">
        <f t="shared" si="53"/>
        <v>0</v>
      </c>
      <c r="BV37" s="84">
        <f t="shared" si="54"/>
        <v>0</v>
      </c>
      <c r="BW37" s="2">
        <f t="shared" si="55"/>
        <v>0</v>
      </c>
      <c r="BX37" s="2">
        <f t="shared" si="56"/>
        <v>0</v>
      </c>
      <c r="BY37" s="2">
        <f t="shared" si="57"/>
        <v>0</v>
      </c>
      <c r="BZ37" s="83" t="str">
        <f t="shared" si="58"/>
        <v>N.A.</v>
      </c>
      <c r="CA37" s="2">
        <f t="shared" si="59"/>
        <v>2819530</v>
      </c>
    </row>
    <row r="38" spans="1:79" x14ac:dyDescent="0.2">
      <c r="A38">
        <v>31</v>
      </c>
      <c r="B38" s="2">
        <v>10</v>
      </c>
      <c r="C38" s="2">
        <v>576</v>
      </c>
      <c r="D38" s="2" t="s">
        <v>27</v>
      </c>
      <c r="E38" s="2">
        <v>3604671</v>
      </c>
      <c r="F38" s="2">
        <v>658.8</v>
      </c>
      <c r="G38" s="2">
        <v>4935</v>
      </c>
      <c r="H38" s="2">
        <v>3251178</v>
      </c>
      <c r="I38" s="2">
        <v>282794</v>
      </c>
      <c r="J38" s="82"/>
      <c r="K38" s="2">
        <v>652</v>
      </c>
      <c r="L38" s="2">
        <f t="shared" si="2"/>
        <v>5132</v>
      </c>
      <c r="M38" s="2">
        <f t="shared" si="3"/>
        <v>3346064</v>
      </c>
      <c r="N38" s="2">
        <f t="shared" si="4"/>
        <v>181025</v>
      </c>
      <c r="O38" s="2">
        <f t="shared" si="5"/>
        <v>0</v>
      </c>
      <c r="P38" s="2">
        <f t="shared" si="6"/>
        <v>181025</v>
      </c>
      <c r="Q38" s="2">
        <f t="shared" si="7"/>
        <v>0</v>
      </c>
      <c r="R38" s="84">
        <f t="shared" si="8"/>
        <v>181025</v>
      </c>
      <c r="S38" s="2">
        <f t="shared" si="9"/>
        <v>2</v>
      </c>
      <c r="T38" s="2">
        <f t="shared" si="10"/>
        <v>0</v>
      </c>
      <c r="U38" s="2">
        <f t="shared" si="11"/>
        <v>2</v>
      </c>
      <c r="V38" s="83" t="str">
        <f t="shared" si="0"/>
        <v>70% Adj.</v>
      </c>
      <c r="W38" s="2">
        <f t="shared" si="12"/>
        <v>3527089</v>
      </c>
      <c r="X38" s="82"/>
      <c r="Y38" s="2">
        <v>644</v>
      </c>
      <c r="Z38">
        <f t="shared" si="13"/>
        <v>5337</v>
      </c>
      <c r="AA38">
        <f t="shared" si="14"/>
        <v>3437028</v>
      </c>
      <c r="AB38" s="2">
        <f t="shared" si="15"/>
        <v>100586</v>
      </c>
      <c r="AC38" s="2">
        <f t="shared" si="16"/>
        <v>0</v>
      </c>
      <c r="AD38" s="2">
        <f t="shared" si="17"/>
        <v>100586</v>
      </c>
      <c r="AE38" s="2">
        <f t="shared" si="18"/>
        <v>0</v>
      </c>
      <c r="AF38" s="84">
        <f t="shared" si="19"/>
        <v>100586</v>
      </c>
      <c r="AG38" s="2">
        <f t="shared" si="20"/>
        <v>2</v>
      </c>
      <c r="AH38" s="2">
        <f t="shared" si="21"/>
        <v>0</v>
      </c>
      <c r="AI38" s="2">
        <f t="shared" si="22"/>
        <v>2</v>
      </c>
      <c r="AJ38" s="83" t="str">
        <f t="shared" si="23"/>
        <v>60% Adj.</v>
      </c>
      <c r="AK38" s="2">
        <f t="shared" si="24"/>
        <v>3537614</v>
      </c>
      <c r="AM38" s="2">
        <v>618</v>
      </c>
      <c r="AN38">
        <f t="shared" si="25"/>
        <v>5550</v>
      </c>
      <c r="AO38">
        <f t="shared" si="26"/>
        <v>3429900</v>
      </c>
      <c r="AP38" s="2">
        <f t="shared" si="1"/>
        <v>87386</v>
      </c>
      <c r="AQ38" s="2">
        <f t="shared" si="27"/>
        <v>41498</v>
      </c>
      <c r="AR38" s="2">
        <f t="shared" si="28"/>
        <v>87386</v>
      </c>
      <c r="AS38" s="2">
        <f t="shared" si="29"/>
        <v>0</v>
      </c>
      <c r="AT38" s="84">
        <f t="shared" si="30"/>
        <v>87386</v>
      </c>
      <c r="AU38" s="2">
        <f t="shared" si="31"/>
        <v>2</v>
      </c>
      <c r="AV38" s="2">
        <f t="shared" si="32"/>
        <v>0</v>
      </c>
      <c r="AW38" s="2">
        <f t="shared" si="33"/>
        <v>2</v>
      </c>
      <c r="AX38" s="83" t="str">
        <f t="shared" si="34"/>
        <v>50% Adj.</v>
      </c>
      <c r="AY38" s="2">
        <f t="shared" si="35"/>
        <v>3517286</v>
      </c>
      <c r="AZ38" s="82"/>
      <c r="BA38" s="2">
        <v>613</v>
      </c>
      <c r="BB38">
        <f t="shared" si="36"/>
        <v>5772</v>
      </c>
      <c r="BC38">
        <f t="shared" si="37"/>
        <v>3538236</v>
      </c>
      <c r="BD38" s="2">
        <f t="shared" si="38"/>
        <v>26574</v>
      </c>
      <c r="BE38" s="2">
        <f t="shared" si="39"/>
        <v>0</v>
      </c>
      <c r="BF38" s="2">
        <f t="shared" si="40"/>
        <v>26574</v>
      </c>
      <c r="BG38" s="2">
        <f t="shared" si="41"/>
        <v>0</v>
      </c>
      <c r="BH38" s="84">
        <f t="shared" si="42"/>
        <v>26574</v>
      </c>
      <c r="BI38" s="2">
        <f t="shared" si="43"/>
        <v>2</v>
      </c>
      <c r="BJ38" s="2">
        <f t="shared" si="44"/>
        <v>0</v>
      </c>
      <c r="BK38" s="2">
        <f t="shared" si="45"/>
        <v>2</v>
      </c>
      <c r="BL38" s="83" t="str">
        <f t="shared" si="46"/>
        <v>40% Adj.</v>
      </c>
      <c r="BM38" s="2">
        <f t="shared" si="47"/>
        <v>3564810</v>
      </c>
      <c r="BO38" s="2">
        <v>588</v>
      </c>
      <c r="BP38">
        <f t="shared" si="48"/>
        <v>6003</v>
      </c>
      <c r="BQ38">
        <f t="shared" si="49"/>
        <v>3529764</v>
      </c>
      <c r="BR38" s="2">
        <f t="shared" si="50"/>
        <v>22472</v>
      </c>
      <c r="BS38" s="2">
        <f t="shared" si="51"/>
        <v>43854</v>
      </c>
      <c r="BT38" s="2">
        <f t="shared" si="52"/>
        <v>0</v>
      </c>
      <c r="BU38" s="2">
        <f t="shared" si="53"/>
        <v>43854</v>
      </c>
      <c r="BV38" s="84">
        <f t="shared" si="54"/>
        <v>43854</v>
      </c>
      <c r="BW38" s="2">
        <f t="shared" si="55"/>
        <v>0</v>
      </c>
      <c r="BX38" s="2">
        <f t="shared" si="56"/>
        <v>1</v>
      </c>
      <c r="BY38" s="2">
        <f t="shared" si="57"/>
        <v>1</v>
      </c>
      <c r="BZ38" s="83" t="str">
        <f t="shared" si="58"/>
        <v>101% Adj.</v>
      </c>
      <c r="CA38" s="2">
        <f t="shared" si="59"/>
        <v>3573618</v>
      </c>
    </row>
    <row r="39" spans="1:79" x14ac:dyDescent="0.2">
      <c r="A39">
        <v>32</v>
      </c>
      <c r="B39" s="2">
        <v>9</v>
      </c>
      <c r="C39" s="2">
        <v>585</v>
      </c>
      <c r="D39" s="2" t="s">
        <v>28</v>
      </c>
      <c r="E39" s="2">
        <v>3187791</v>
      </c>
      <c r="F39" s="2">
        <v>666.8</v>
      </c>
      <c r="G39" s="2">
        <v>4988</v>
      </c>
      <c r="H39" s="2">
        <v>3325998</v>
      </c>
      <c r="I39" s="2">
        <v>8521</v>
      </c>
      <c r="J39" s="82"/>
      <c r="K39" s="2">
        <v>655</v>
      </c>
      <c r="L39" s="2">
        <f t="shared" si="2"/>
        <v>5185</v>
      </c>
      <c r="M39" s="2">
        <f t="shared" si="3"/>
        <v>3396175</v>
      </c>
      <c r="N39" s="2">
        <f t="shared" si="4"/>
        <v>0</v>
      </c>
      <c r="O39" s="2">
        <f t="shared" si="5"/>
        <v>0</v>
      </c>
      <c r="P39" s="2">
        <f t="shared" si="6"/>
        <v>0</v>
      </c>
      <c r="Q39" s="2">
        <f t="shared" si="7"/>
        <v>0</v>
      </c>
      <c r="R39" s="84">
        <f t="shared" si="8"/>
        <v>0</v>
      </c>
      <c r="S39" s="2">
        <f t="shared" si="9"/>
        <v>0</v>
      </c>
      <c r="T39" s="2">
        <f t="shared" si="10"/>
        <v>0</v>
      </c>
      <c r="U39" s="2">
        <f t="shared" si="11"/>
        <v>0</v>
      </c>
      <c r="V39" s="83" t="str">
        <f t="shared" si="0"/>
        <v>N.A.</v>
      </c>
      <c r="W39" s="2">
        <f t="shared" si="12"/>
        <v>3396175</v>
      </c>
      <c r="X39" s="82"/>
      <c r="Y39" s="2">
        <v>641</v>
      </c>
      <c r="Z39">
        <f t="shared" si="13"/>
        <v>5390</v>
      </c>
      <c r="AA39">
        <f t="shared" si="14"/>
        <v>3454990</v>
      </c>
      <c r="AB39" s="2">
        <f t="shared" si="15"/>
        <v>0</v>
      </c>
      <c r="AC39" s="2">
        <f t="shared" si="16"/>
        <v>0</v>
      </c>
      <c r="AD39" s="2">
        <f t="shared" si="17"/>
        <v>0</v>
      </c>
      <c r="AE39" s="2">
        <f t="shared" si="18"/>
        <v>0</v>
      </c>
      <c r="AF39" s="84">
        <f t="shared" si="19"/>
        <v>0</v>
      </c>
      <c r="AG39" s="2">
        <f t="shared" si="20"/>
        <v>0</v>
      </c>
      <c r="AH39" s="2">
        <f t="shared" si="21"/>
        <v>0</v>
      </c>
      <c r="AI39" s="2">
        <f t="shared" si="22"/>
        <v>0</v>
      </c>
      <c r="AJ39" s="83" t="str">
        <f t="shared" si="23"/>
        <v>N.A.</v>
      </c>
      <c r="AK39" s="2">
        <f t="shared" si="24"/>
        <v>3454990</v>
      </c>
      <c r="AM39" s="2">
        <v>625</v>
      </c>
      <c r="AN39">
        <f t="shared" si="25"/>
        <v>5603</v>
      </c>
      <c r="AO39">
        <f t="shared" si="26"/>
        <v>3501875</v>
      </c>
      <c r="AP39" s="2">
        <f t="shared" si="1"/>
        <v>0</v>
      </c>
      <c r="AQ39" s="2">
        <f t="shared" si="27"/>
        <v>0</v>
      </c>
      <c r="AR39" s="2">
        <f t="shared" si="28"/>
        <v>0</v>
      </c>
      <c r="AS39" s="2">
        <f t="shared" si="29"/>
        <v>0</v>
      </c>
      <c r="AT39" s="84">
        <f t="shared" si="30"/>
        <v>0</v>
      </c>
      <c r="AU39" s="2">
        <f t="shared" si="31"/>
        <v>0</v>
      </c>
      <c r="AV39" s="2">
        <f t="shared" si="32"/>
        <v>0</v>
      </c>
      <c r="AW39" s="2">
        <f t="shared" si="33"/>
        <v>0</v>
      </c>
      <c r="AX39" s="83" t="str">
        <f t="shared" si="34"/>
        <v>N.A.</v>
      </c>
      <c r="AY39" s="2">
        <f t="shared" si="35"/>
        <v>3501875</v>
      </c>
      <c r="AZ39" s="82"/>
      <c r="BA39" s="2">
        <v>619</v>
      </c>
      <c r="BB39">
        <f t="shared" si="36"/>
        <v>5825</v>
      </c>
      <c r="BC39">
        <f t="shared" si="37"/>
        <v>3605675</v>
      </c>
      <c r="BD39" s="2">
        <f t="shared" si="38"/>
        <v>0</v>
      </c>
      <c r="BE39" s="2">
        <f t="shared" si="39"/>
        <v>0</v>
      </c>
      <c r="BF39" s="2">
        <f t="shared" si="40"/>
        <v>0</v>
      </c>
      <c r="BG39" s="2">
        <f t="shared" si="41"/>
        <v>0</v>
      </c>
      <c r="BH39" s="84">
        <f t="shared" si="42"/>
        <v>0</v>
      </c>
      <c r="BI39" s="2">
        <f t="shared" si="43"/>
        <v>0</v>
      </c>
      <c r="BJ39" s="2">
        <f t="shared" si="44"/>
        <v>0</v>
      </c>
      <c r="BK39" s="2">
        <f t="shared" si="45"/>
        <v>0</v>
      </c>
      <c r="BL39" s="83" t="str">
        <f t="shared" si="46"/>
        <v>N.A.</v>
      </c>
      <c r="BM39" s="2">
        <f t="shared" si="47"/>
        <v>3605675</v>
      </c>
      <c r="BO39" s="2">
        <v>600</v>
      </c>
      <c r="BP39">
        <f t="shared" si="48"/>
        <v>6056</v>
      </c>
      <c r="BQ39">
        <f t="shared" si="49"/>
        <v>3633600</v>
      </c>
      <c r="BR39" s="2">
        <f t="shared" si="50"/>
        <v>0</v>
      </c>
      <c r="BS39" s="2">
        <f t="shared" si="51"/>
        <v>8132</v>
      </c>
      <c r="BT39" s="2">
        <f t="shared" si="52"/>
        <v>0</v>
      </c>
      <c r="BU39" s="2">
        <f t="shared" si="53"/>
        <v>8132</v>
      </c>
      <c r="BV39" s="84">
        <f t="shared" si="54"/>
        <v>8132</v>
      </c>
      <c r="BW39" s="2">
        <f t="shared" si="55"/>
        <v>0</v>
      </c>
      <c r="BX39" s="2">
        <f t="shared" si="56"/>
        <v>1</v>
      </c>
      <c r="BY39" s="2">
        <f t="shared" si="57"/>
        <v>1</v>
      </c>
      <c r="BZ39" s="83" t="str">
        <f t="shared" si="58"/>
        <v>101% Adj.</v>
      </c>
      <c r="CA39" s="2">
        <f t="shared" si="59"/>
        <v>3641732</v>
      </c>
    </row>
    <row r="40" spans="1:79" x14ac:dyDescent="0.2">
      <c r="A40">
        <v>33</v>
      </c>
      <c r="B40" s="2">
        <v>7</v>
      </c>
      <c r="C40" s="2">
        <v>594</v>
      </c>
      <c r="D40" s="2" t="s">
        <v>29</v>
      </c>
      <c r="E40" s="2">
        <v>4102791</v>
      </c>
      <c r="F40" s="2">
        <v>765.2</v>
      </c>
      <c r="G40" s="2">
        <v>4936</v>
      </c>
      <c r="H40" s="2">
        <v>3777027</v>
      </c>
      <c r="I40" s="2">
        <v>260611</v>
      </c>
      <c r="J40" s="82"/>
      <c r="K40" s="2">
        <v>750</v>
      </c>
      <c r="L40" s="2">
        <f t="shared" si="2"/>
        <v>5133</v>
      </c>
      <c r="M40" s="2">
        <f t="shared" si="3"/>
        <v>3849750</v>
      </c>
      <c r="N40" s="2">
        <f t="shared" si="4"/>
        <v>177129</v>
      </c>
      <c r="O40" s="2">
        <f t="shared" si="5"/>
        <v>0</v>
      </c>
      <c r="P40" s="2">
        <f t="shared" si="6"/>
        <v>177129</v>
      </c>
      <c r="Q40" s="2">
        <f t="shared" si="7"/>
        <v>0</v>
      </c>
      <c r="R40" s="84">
        <f t="shared" si="8"/>
        <v>177129</v>
      </c>
      <c r="S40" s="2">
        <f t="shared" si="9"/>
        <v>2</v>
      </c>
      <c r="T40" s="2">
        <f t="shared" si="10"/>
        <v>0</v>
      </c>
      <c r="U40" s="2">
        <f t="shared" si="11"/>
        <v>2</v>
      </c>
      <c r="V40" s="83" t="str">
        <f t="shared" si="0"/>
        <v>70% Adj.</v>
      </c>
      <c r="W40" s="2">
        <f t="shared" si="12"/>
        <v>4026879</v>
      </c>
      <c r="X40" s="82"/>
      <c r="Y40" s="2">
        <v>728</v>
      </c>
      <c r="Z40">
        <f t="shared" si="13"/>
        <v>5338</v>
      </c>
      <c r="AA40">
        <f t="shared" si="14"/>
        <v>3886064</v>
      </c>
      <c r="AB40" s="2">
        <f t="shared" si="15"/>
        <v>130036</v>
      </c>
      <c r="AC40" s="2">
        <f t="shared" si="16"/>
        <v>2184</v>
      </c>
      <c r="AD40" s="2">
        <f t="shared" si="17"/>
        <v>130036</v>
      </c>
      <c r="AE40" s="2">
        <f t="shared" si="18"/>
        <v>0</v>
      </c>
      <c r="AF40" s="84">
        <f t="shared" si="19"/>
        <v>130036</v>
      </c>
      <c r="AG40" s="2">
        <f t="shared" si="20"/>
        <v>2</v>
      </c>
      <c r="AH40" s="2">
        <f t="shared" si="21"/>
        <v>0</v>
      </c>
      <c r="AI40" s="2">
        <f t="shared" si="22"/>
        <v>2</v>
      </c>
      <c r="AJ40" s="83" t="str">
        <f t="shared" si="23"/>
        <v>60% Adj.</v>
      </c>
      <c r="AK40" s="2">
        <f t="shared" si="24"/>
        <v>4016100</v>
      </c>
      <c r="AM40" s="2">
        <v>721</v>
      </c>
      <c r="AN40">
        <f t="shared" si="25"/>
        <v>5551</v>
      </c>
      <c r="AO40">
        <f t="shared" si="26"/>
        <v>4002271</v>
      </c>
      <c r="AP40" s="2">
        <f t="shared" si="1"/>
        <v>50260</v>
      </c>
      <c r="AQ40" s="2">
        <f t="shared" si="27"/>
        <v>0</v>
      </c>
      <c r="AR40" s="2">
        <f t="shared" si="28"/>
        <v>50260</v>
      </c>
      <c r="AS40" s="2">
        <f t="shared" si="29"/>
        <v>0</v>
      </c>
      <c r="AT40" s="84">
        <f t="shared" si="30"/>
        <v>50260</v>
      </c>
      <c r="AU40" s="2">
        <f t="shared" si="31"/>
        <v>2</v>
      </c>
      <c r="AV40" s="2">
        <f t="shared" si="32"/>
        <v>0</v>
      </c>
      <c r="AW40" s="2">
        <f t="shared" si="33"/>
        <v>2</v>
      </c>
      <c r="AX40" s="83" t="str">
        <f t="shared" si="34"/>
        <v>50% Adj.</v>
      </c>
      <c r="AY40" s="2">
        <f t="shared" si="35"/>
        <v>4052531</v>
      </c>
      <c r="AZ40" s="82"/>
      <c r="BA40" s="2">
        <v>703</v>
      </c>
      <c r="BB40">
        <f t="shared" si="36"/>
        <v>5773</v>
      </c>
      <c r="BC40">
        <f t="shared" si="37"/>
        <v>4058419</v>
      </c>
      <c r="BD40" s="2">
        <f t="shared" si="38"/>
        <v>17749</v>
      </c>
      <c r="BE40" s="2">
        <f t="shared" si="39"/>
        <v>0</v>
      </c>
      <c r="BF40" s="2">
        <f t="shared" si="40"/>
        <v>17749</v>
      </c>
      <c r="BG40" s="2">
        <f t="shared" si="41"/>
        <v>0</v>
      </c>
      <c r="BH40" s="84">
        <f t="shared" si="42"/>
        <v>17749</v>
      </c>
      <c r="BI40" s="2">
        <f t="shared" si="43"/>
        <v>2</v>
      </c>
      <c r="BJ40" s="2">
        <f t="shared" si="44"/>
        <v>0</v>
      </c>
      <c r="BK40" s="2">
        <f t="shared" si="45"/>
        <v>2</v>
      </c>
      <c r="BL40" s="83" t="str">
        <f t="shared" si="46"/>
        <v>40% Adj.</v>
      </c>
      <c r="BM40" s="2">
        <f t="shared" si="47"/>
        <v>4076168</v>
      </c>
      <c r="BO40" s="2">
        <v>695</v>
      </c>
      <c r="BP40">
        <f t="shared" si="48"/>
        <v>6004</v>
      </c>
      <c r="BQ40">
        <f t="shared" si="49"/>
        <v>4172780</v>
      </c>
      <c r="BR40" s="2">
        <f t="shared" si="50"/>
        <v>0</v>
      </c>
      <c r="BS40" s="2">
        <f t="shared" si="51"/>
        <v>0</v>
      </c>
      <c r="BT40" s="2">
        <f t="shared" si="52"/>
        <v>0</v>
      </c>
      <c r="BU40" s="2">
        <f t="shared" si="53"/>
        <v>0</v>
      </c>
      <c r="BV40" s="84">
        <f t="shared" si="54"/>
        <v>0</v>
      </c>
      <c r="BW40" s="2">
        <f t="shared" si="55"/>
        <v>0</v>
      </c>
      <c r="BX40" s="2">
        <f t="shared" si="56"/>
        <v>0</v>
      </c>
      <c r="BY40" s="2">
        <f t="shared" si="57"/>
        <v>0</v>
      </c>
      <c r="BZ40" s="83" t="str">
        <f t="shared" si="58"/>
        <v>N.A.</v>
      </c>
      <c r="CA40" s="2">
        <f t="shared" si="59"/>
        <v>4172780</v>
      </c>
    </row>
    <row r="41" spans="1:79" x14ac:dyDescent="0.2">
      <c r="A41">
        <v>34</v>
      </c>
      <c r="B41" s="2">
        <v>9</v>
      </c>
      <c r="C41" s="2">
        <v>603</v>
      </c>
      <c r="D41" s="2" t="s">
        <v>30</v>
      </c>
      <c r="E41" s="2">
        <v>1305842</v>
      </c>
      <c r="F41" s="2">
        <v>227</v>
      </c>
      <c r="G41" s="2">
        <v>5062</v>
      </c>
      <c r="H41" s="2">
        <v>1149074</v>
      </c>
      <c r="I41" s="2">
        <v>125414</v>
      </c>
      <c r="J41" s="82"/>
      <c r="K41" s="2">
        <v>218</v>
      </c>
      <c r="L41" s="2">
        <f t="shared" si="2"/>
        <v>5259</v>
      </c>
      <c r="M41" s="2">
        <f t="shared" si="3"/>
        <v>1146462</v>
      </c>
      <c r="N41" s="2">
        <f t="shared" si="4"/>
        <v>111566</v>
      </c>
      <c r="O41" s="2">
        <f t="shared" si="5"/>
        <v>14103</v>
      </c>
      <c r="P41" s="2">
        <f t="shared" si="6"/>
        <v>111566</v>
      </c>
      <c r="Q41" s="2">
        <f t="shared" si="7"/>
        <v>0</v>
      </c>
      <c r="R41" s="84">
        <f t="shared" si="8"/>
        <v>111566</v>
      </c>
      <c r="S41" s="2">
        <f t="shared" si="9"/>
        <v>2</v>
      </c>
      <c r="T41" s="2">
        <f t="shared" si="10"/>
        <v>0</v>
      </c>
      <c r="U41" s="2">
        <f t="shared" si="11"/>
        <v>2</v>
      </c>
      <c r="V41" s="83" t="str">
        <f t="shared" si="0"/>
        <v>70% Adj.</v>
      </c>
      <c r="W41" s="2">
        <f t="shared" si="12"/>
        <v>1258028</v>
      </c>
      <c r="X41" s="82"/>
      <c r="Y41" s="2">
        <v>213</v>
      </c>
      <c r="Z41">
        <f t="shared" si="13"/>
        <v>5464</v>
      </c>
      <c r="AA41">
        <f t="shared" si="14"/>
        <v>1163832</v>
      </c>
      <c r="AB41" s="2">
        <f t="shared" si="15"/>
        <v>85206</v>
      </c>
      <c r="AC41" s="2">
        <f t="shared" si="16"/>
        <v>0</v>
      </c>
      <c r="AD41" s="2">
        <f t="shared" si="17"/>
        <v>85206</v>
      </c>
      <c r="AE41" s="2">
        <f t="shared" si="18"/>
        <v>0</v>
      </c>
      <c r="AF41" s="84">
        <f t="shared" si="19"/>
        <v>85206</v>
      </c>
      <c r="AG41" s="2">
        <f t="shared" si="20"/>
        <v>2</v>
      </c>
      <c r="AH41" s="2">
        <f t="shared" si="21"/>
        <v>0</v>
      </c>
      <c r="AI41" s="2">
        <f t="shared" si="22"/>
        <v>2</v>
      </c>
      <c r="AJ41" s="83" t="str">
        <f t="shared" si="23"/>
        <v>60% Adj.</v>
      </c>
      <c r="AK41" s="2">
        <f t="shared" si="24"/>
        <v>1249038</v>
      </c>
      <c r="AM41" s="2">
        <v>204</v>
      </c>
      <c r="AN41">
        <f t="shared" si="25"/>
        <v>5677</v>
      </c>
      <c r="AO41">
        <f t="shared" si="26"/>
        <v>1158108</v>
      </c>
      <c r="AP41" s="2">
        <f t="shared" si="1"/>
        <v>73867</v>
      </c>
      <c r="AQ41" s="2">
        <f t="shared" si="27"/>
        <v>17362</v>
      </c>
      <c r="AR41" s="2">
        <f t="shared" si="28"/>
        <v>73867</v>
      </c>
      <c r="AS41" s="2">
        <f t="shared" si="29"/>
        <v>0</v>
      </c>
      <c r="AT41" s="84">
        <f t="shared" si="30"/>
        <v>73867</v>
      </c>
      <c r="AU41" s="2">
        <f t="shared" si="31"/>
        <v>2</v>
      </c>
      <c r="AV41" s="2">
        <f t="shared" si="32"/>
        <v>0</v>
      </c>
      <c r="AW41" s="2">
        <f t="shared" si="33"/>
        <v>2</v>
      </c>
      <c r="AX41" s="83" t="str">
        <f t="shared" si="34"/>
        <v>50% Adj.</v>
      </c>
      <c r="AY41" s="2">
        <f t="shared" si="35"/>
        <v>1231975</v>
      </c>
      <c r="AZ41" s="82"/>
      <c r="BA41" s="2">
        <v>198</v>
      </c>
      <c r="BB41">
        <f t="shared" si="36"/>
        <v>5899</v>
      </c>
      <c r="BC41">
        <f t="shared" si="37"/>
        <v>1168002</v>
      </c>
      <c r="BD41" s="2">
        <f t="shared" si="38"/>
        <v>55136</v>
      </c>
      <c r="BE41" s="2">
        <f t="shared" si="39"/>
        <v>1687</v>
      </c>
      <c r="BF41" s="2">
        <f t="shared" si="40"/>
        <v>55136</v>
      </c>
      <c r="BG41" s="2">
        <f t="shared" si="41"/>
        <v>0</v>
      </c>
      <c r="BH41" s="84">
        <f t="shared" si="42"/>
        <v>55136</v>
      </c>
      <c r="BI41" s="2">
        <f t="shared" si="43"/>
        <v>2</v>
      </c>
      <c r="BJ41" s="2">
        <f t="shared" si="44"/>
        <v>0</v>
      </c>
      <c r="BK41" s="2">
        <f t="shared" si="45"/>
        <v>2</v>
      </c>
      <c r="BL41" s="83" t="str">
        <f t="shared" si="46"/>
        <v>40% Adj.</v>
      </c>
      <c r="BM41" s="2">
        <f t="shared" si="47"/>
        <v>1223138</v>
      </c>
      <c r="BO41" s="2">
        <v>194</v>
      </c>
      <c r="BP41">
        <f t="shared" si="48"/>
        <v>6130</v>
      </c>
      <c r="BQ41">
        <f t="shared" si="49"/>
        <v>1189220</v>
      </c>
      <c r="BR41" s="2">
        <f t="shared" si="50"/>
        <v>34987</v>
      </c>
      <c r="BS41" s="2">
        <f t="shared" si="51"/>
        <v>0</v>
      </c>
      <c r="BT41" s="2">
        <f t="shared" si="52"/>
        <v>34987</v>
      </c>
      <c r="BU41" s="2">
        <f t="shared" si="53"/>
        <v>0</v>
      </c>
      <c r="BV41" s="84">
        <f t="shared" si="54"/>
        <v>34987</v>
      </c>
      <c r="BW41" s="2">
        <f t="shared" si="55"/>
        <v>2</v>
      </c>
      <c r="BX41" s="2">
        <f t="shared" si="56"/>
        <v>0</v>
      </c>
      <c r="BY41" s="2">
        <f t="shared" si="57"/>
        <v>2</v>
      </c>
      <c r="BZ41" s="83" t="str">
        <f t="shared" si="58"/>
        <v>30% Adj.</v>
      </c>
      <c r="CA41" s="2">
        <f t="shared" si="59"/>
        <v>1224207</v>
      </c>
    </row>
    <row r="42" spans="1:79" x14ac:dyDescent="0.2">
      <c r="A42">
        <v>35</v>
      </c>
      <c r="B42" s="2">
        <v>10</v>
      </c>
      <c r="C42" s="2">
        <v>609</v>
      </c>
      <c r="D42" s="2" t="s">
        <v>31</v>
      </c>
      <c r="E42" s="2">
        <v>8188711</v>
      </c>
      <c r="F42" s="2">
        <v>1696.7</v>
      </c>
      <c r="G42" s="2">
        <v>4996</v>
      </c>
      <c r="H42" s="2">
        <v>8476713</v>
      </c>
      <c r="I42" s="2">
        <v>0</v>
      </c>
      <c r="J42" s="82"/>
      <c r="K42" s="2">
        <v>1695</v>
      </c>
      <c r="L42" s="2">
        <f t="shared" si="2"/>
        <v>5193</v>
      </c>
      <c r="M42" s="2">
        <f t="shared" si="3"/>
        <v>8802135</v>
      </c>
      <c r="N42" s="2">
        <f t="shared" si="4"/>
        <v>0</v>
      </c>
      <c r="O42" s="2">
        <f t="shared" si="5"/>
        <v>0</v>
      </c>
      <c r="P42" s="2">
        <f t="shared" si="6"/>
        <v>0</v>
      </c>
      <c r="Q42" s="2">
        <f t="shared" si="7"/>
        <v>0</v>
      </c>
      <c r="R42" s="84">
        <f t="shared" si="8"/>
        <v>0</v>
      </c>
      <c r="S42" s="2">
        <f t="shared" si="9"/>
        <v>0</v>
      </c>
      <c r="T42" s="2">
        <f t="shared" si="10"/>
        <v>0</v>
      </c>
      <c r="U42" s="2">
        <f t="shared" si="11"/>
        <v>0</v>
      </c>
      <c r="V42" s="83" t="str">
        <f t="shared" si="0"/>
        <v>N.A.</v>
      </c>
      <c r="W42" s="2">
        <f t="shared" si="12"/>
        <v>8802135</v>
      </c>
      <c r="X42" s="82"/>
      <c r="Y42" s="2">
        <v>1695</v>
      </c>
      <c r="Z42">
        <f t="shared" si="13"/>
        <v>5398</v>
      </c>
      <c r="AA42">
        <f t="shared" si="14"/>
        <v>9149610</v>
      </c>
      <c r="AB42" s="2">
        <f t="shared" si="15"/>
        <v>0</v>
      </c>
      <c r="AC42" s="2">
        <f t="shared" si="16"/>
        <v>0</v>
      </c>
      <c r="AD42" s="2">
        <f t="shared" si="17"/>
        <v>0</v>
      </c>
      <c r="AE42" s="2">
        <f t="shared" si="18"/>
        <v>0</v>
      </c>
      <c r="AF42" s="84">
        <f t="shared" si="19"/>
        <v>0</v>
      </c>
      <c r="AG42" s="2">
        <f t="shared" si="20"/>
        <v>0</v>
      </c>
      <c r="AH42" s="2">
        <f t="shared" si="21"/>
        <v>0</v>
      </c>
      <c r="AI42" s="2">
        <f t="shared" si="22"/>
        <v>0</v>
      </c>
      <c r="AJ42" s="83" t="str">
        <f t="shared" si="23"/>
        <v>N.A.</v>
      </c>
      <c r="AK42" s="2">
        <f t="shared" si="24"/>
        <v>9149610</v>
      </c>
      <c r="AM42" s="2">
        <v>1679</v>
      </c>
      <c r="AN42">
        <f t="shared" si="25"/>
        <v>5611</v>
      </c>
      <c r="AO42">
        <f t="shared" si="26"/>
        <v>9420869</v>
      </c>
      <c r="AP42" s="2">
        <f t="shared" si="1"/>
        <v>0</v>
      </c>
      <c r="AQ42" s="2">
        <f t="shared" si="27"/>
        <v>0</v>
      </c>
      <c r="AR42" s="2">
        <f t="shared" si="28"/>
        <v>0</v>
      </c>
      <c r="AS42" s="2">
        <f t="shared" si="29"/>
        <v>0</v>
      </c>
      <c r="AT42" s="84">
        <f t="shared" si="30"/>
        <v>0</v>
      </c>
      <c r="AU42" s="2">
        <f t="shared" si="31"/>
        <v>0</v>
      </c>
      <c r="AV42" s="2">
        <f t="shared" si="32"/>
        <v>0</v>
      </c>
      <c r="AW42" s="2">
        <f t="shared" si="33"/>
        <v>0</v>
      </c>
      <c r="AX42" s="83" t="str">
        <f t="shared" si="34"/>
        <v>N.A.</v>
      </c>
      <c r="AY42" s="2">
        <f t="shared" si="35"/>
        <v>9420869</v>
      </c>
      <c r="AZ42" s="82"/>
      <c r="BA42" s="2">
        <v>1664</v>
      </c>
      <c r="BB42">
        <f t="shared" si="36"/>
        <v>5833</v>
      </c>
      <c r="BC42">
        <f t="shared" si="37"/>
        <v>9706112</v>
      </c>
      <c r="BD42" s="2">
        <f t="shared" si="38"/>
        <v>0</v>
      </c>
      <c r="BE42" s="2">
        <f t="shared" si="39"/>
        <v>0</v>
      </c>
      <c r="BF42" s="2">
        <f t="shared" si="40"/>
        <v>0</v>
      </c>
      <c r="BG42" s="2">
        <f t="shared" si="41"/>
        <v>0</v>
      </c>
      <c r="BH42" s="84">
        <f t="shared" si="42"/>
        <v>0</v>
      </c>
      <c r="BI42" s="2">
        <f t="shared" si="43"/>
        <v>0</v>
      </c>
      <c r="BJ42" s="2">
        <f t="shared" si="44"/>
        <v>0</v>
      </c>
      <c r="BK42" s="2">
        <f t="shared" si="45"/>
        <v>0</v>
      </c>
      <c r="BL42" s="83" t="str">
        <f t="shared" si="46"/>
        <v>N.A.</v>
      </c>
      <c r="BM42" s="2">
        <f t="shared" si="47"/>
        <v>9706112</v>
      </c>
      <c r="BO42" s="2">
        <v>1664</v>
      </c>
      <c r="BP42">
        <f t="shared" si="48"/>
        <v>6064</v>
      </c>
      <c r="BQ42">
        <f t="shared" si="49"/>
        <v>10090496</v>
      </c>
      <c r="BR42" s="2">
        <f t="shared" si="50"/>
        <v>0</v>
      </c>
      <c r="BS42" s="2">
        <f t="shared" si="51"/>
        <v>0</v>
      </c>
      <c r="BT42" s="2">
        <f t="shared" si="52"/>
        <v>0</v>
      </c>
      <c r="BU42" s="2">
        <f t="shared" si="53"/>
        <v>0</v>
      </c>
      <c r="BV42" s="84">
        <f t="shared" si="54"/>
        <v>0</v>
      </c>
      <c r="BW42" s="2">
        <f t="shared" si="55"/>
        <v>0</v>
      </c>
      <c r="BX42" s="2">
        <f t="shared" si="56"/>
        <v>0</v>
      </c>
      <c r="BY42" s="2">
        <f t="shared" si="57"/>
        <v>0</v>
      </c>
      <c r="BZ42" s="83" t="str">
        <f t="shared" si="58"/>
        <v>N.A.</v>
      </c>
      <c r="CA42" s="2">
        <f t="shared" si="59"/>
        <v>10090496</v>
      </c>
    </row>
    <row r="43" spans="1:79" x14ac:dyDescent="0.2">
      <c r="A43">
        <v>36</v>
      </c>
      <c r="B43" s="2">
        <v>9</v>
      </c>
      <c r="C43" s="2">
        <v>621</v>
      </c>
      <c r="D43" s="2" t="s">
        <v>32</v>
      </c>
      <c r="E43" s="2">
        <v>19461150</v>
      </c>
      <c r="F43" s="2">
        <v>4127.3</v>
      </c>
      <c r="G43" s="2">
        <v>5005</v>
      </c>
      <c r="H43" s="2">
        <v>20657137</v>
      </c>
      <c r="I43" s="2">
        <v>0</v>
      </c>
      <c r="J43" s="82"/>
      <c r="K43" s="2">
        <v>4115</v>
      </c>
      <c r="L43" s="2">
        <f t="shared" si="2"/>
        <v>5202</v>
      </c>
      <c r="M43" s="2">
        <f t="shared" si="3"/>
        <v>21406230</v>
      </c>
      <c r="N43" s="2">
        <f t="shared" si="4"/>
        <v>0</v>
      </c>
      <c r="O43" s="2">
        <f t="shared" si="5"/>
        <v>0</v>
      </c>
      <c r="P43" s="2">
        <f t="shared" si="6"/>
        <v>0</v>
      </c>
      <c r="Q43" s="2">
        <f t="shared" si="7"/>
        <v>0</v>
      </c>
      <c r="R43" s="84">
        <f t="shared" si="8"/>
        <v>0</v>
      </c>
      <c r="S43" s="2">
        <f t="shared" si="9"/>
        <v>0</v>
      </c>
      <c r="T43" s="2">
        <f t="shared" si="10"/>
        <v>0</v>
      </c>
      <c r="U43" s="2">
        <f t="shared" si="11"/>
        <v>0</v>
      </c>
      <c r="V43" s="83" t="str">
        <f t="shared" si="0"/>
        <v>N.A.</v>
      </c>
      <c r="W43" s="2">
        <f t="shared" si="12"/>
        <v>21406230</v>
      </c>
      <c r="X43" s="82"/>
      <c r="Y43" s="2">
        <v>4127</v>
      </c>
      <c r="Z43">
        <f t="shared" si="13"/>
        <v>5407</v>
      </c>
      <c r="AA43">
        <f t="shared" si="14"/>
        <v>22314689</v>
      </c>
      <c r="AB43" s="2">
        <f t="shared" si="15"/>
        <v>0</v>
      </c>
      <c r="AC43" s="2">
        <f t="shared" si="16"/>
        <v>0</v>
      </c>
      <c r="AD43" s="2">
        <f t="shared" si="17"/>
        <v>0</v>
      </c>
      <c r="AE43" s="2">
        <f t="shared" si="18"/>
        <v>0</v>
      </c>
      <c r="AF43" s="84">
        <f t="shared" si="19"/>
        <v>0</v>
      </c>
      <c r="AG43" s="2">
        <f t="shared" si="20"/>
        <v>0</v>
      </c>
      <c r="AH43" s="2">
        <f t="shared" si="21"/>
        <v>0</v>
      </c>
      <c r="AI43" s="2">
        <f t="shared" si="22"/>
        <v>0</v>
      </c>
      <c r="AJ43" s="83" t="str">
        <f t="shared" si="23"/>
        <v>N.A.</v>
      </c>
      <c r="AK43" s="2">
        <f t="shared" si="24"/>
        <v>22314689</v>
      </c>
      <c r="AM43" s="2">
        <v>4089</v>
      </c>
      <c r="AN43">
        <f t="shared" si="25"/>
        <v>5620</v>
      </c>
      <c r="AO43">
        <f t="shared" si="26"/>
        <v>22980180</v>
      </c>
      <c r="AP43" s="2">
        <f t="shared" si="1"/>
        <v>0</v>
      </c>
      <c r="AQ43" s="2">
        <f t="shared" si="27"/>
        <v>0</v>
      </c>
      <c r="AR43" s="2">
        <f t="shared" si="28"/>
        <v>0</v>
      </c>
      <c r="AS43" s="2">
        <f t="shared" si="29"/>
        <v>0</v>
      </c>
      <c r="AT43" s="84">
        <f t="shared" si="30"/>
        <v>0</v>
      </c>
      <c r="AU43" s="2">
        <f t="shared" si="31"/>
        <v>0</v>
      </c>
      <c r="AV43" s="2">
        <f t="shared" si="32"/>
        <v>0</v>
      </c>
      <c r="AW43" s="2">
        <f t="shared" si="33"/>
        <v>0</v>
      </c>
      <c r="AX43" s="83" t="str">
        <f t="shared" si="34"/>
        <v>N.A.</v>
      </c>
      <c r="AY43" s="2">
        <f t="shared" si="35"/>
        <v>22980180</v>
      </c>
      <c r="AZ43" s="82"/>
      <c r="BA43" s="2">
        <v>4073</v>
      </c>
      <c r="BB43">
        <f t="shared" si="36"/>
        <v>5842</v>
      </c>
      <c r="BC43">
        <f t="shared" si="37"/>
        <v>23794466</v>
      </c>
      <c r="BD43" s="2">
        <f t="shared" si="38"/>
        <v>0</v>
      </c>
      <c r="BE43" s="2">
        <f t="shared" si="39"/>
        <v>0</v>
      </c>
      <c r="BF43" s="2">
        <f t="shared" si="40"/>
        <v>0</v>
      </c>
      <c r="BG43" s="2">
        <f t="shared" si="41"/>
        <v>0</v>
      </c>
      <c r="BH43" s="84">
        <f t="shared" si="42"/>
        <v>0</v>
      </c>
      <c r="BI43" s="2">
        <f t="shared" si="43"/>
        <v>0</v>
      </c>
      <c r="BJ43" s="2">
        <f t="shared" si="44"/>
        <v>0</v>
      </c>
      <c r="BK43" s="2">
        <f t="shared" si="45"/>
        <v>0</v>
      </c>
      <c r="BL43" s="83" t="str">
        <f t="shared" si="46"/>
        <v>N.A.</v>
      </c>
      <c r="BM43" s="2">
        <f t="shared" si="47"/>
        <v>23794466</v>
      </c>
      <c r="BO43" s="2">
        <v>4071</v>
      </c>
      <c r="BP43">
        <f t="shared" si="48"/>
        <v>6073</v>
      </c>
      <c r="BQ43">
        <f t="shared" si="49"/>
        <v>24723183</v>
      </c>
      <c r="BR43" s="2">
        <f t="shared" si="50"/>
        <v>0</v>
      </c>
      <c r="BS43" s="2">
        <f t="shared" si="51"/>
        <v>0</v>
      </c>
      <c r="BT43" s="2">
        <f t="shared" si="52"/>
        <v>0</v>
      </c>
      <c r="BU43" s="2">
        <f t="shared" si="53"/>
        <v>0</v>
      </c>
      <c r="BV43" s="84">
        <f t="shared" si="54"/>
        <v>0</v>
      </c>
      <c r="BW43" s="2">
        <f t="shared" si="55"/>
        <v>0</v>
      </c>
      <c r="BX43" s="2">
        <f t="shared" si="56"/>
        <v>0</v>
      </c>
      <c r="BY43" s="2">
        <f t="shared" si="57"/>
        <v>0</v>
      </c>
      <c r="BZ43" s="83" t="str">
        <f t="shared" si="58"/>
        <v>N.A.</v>
      </c>
      <c r="CA43" s="2">
        <f t="shared" si="59"/>
        <v>24723183</v>
      </c>
    </row>
    <row r="44" spans="1:79" x14ac:dyDescent="0.2">
      <c r="A44">
        <v>37</v>
      </c>
      <c r="B44" s="2">
        <v>15</v>
      </c>
      <c r="C44" s="2">
        <v>657</v>
      </c>
      <c r="D44" s="2" t="s">
        <v>97</v>
      </c>
      <c r="E44" s="2">
        <v>3760301</v>
      </c>
      <c r="F44" s="2">
        <v>780.4</v>
      </c>
      <c r="G44" s="2">
        <v>4931</v>
      </c>
      <c r="H44" s="2">
        <v>3848152</v>
      </c>
      <c r="I44" s="2">
        <v>0</v>
      </c>
      <c r="J44" s="82"/>
      <c r="K44" s="2">
        <v>762</v>
      </c>
      <c r="L44" s="2">
        <f t="shared" si="2"/>
        <v>5128</v>
      </c>
      <c r="M44" s="2">
        <f t="shared" si="3"/>
        <v>3907536</v>
      </c>
      <c r="N44" s="2">
        <f t="shared" si="4"/>
        <v>0</v>
      </c>
      <c r="O44" s="2">
        <f t="shared" si="5"/>
        <v>0</v>
      </c>
      <c r="P44" s="2">
        <f t="shared" si="6"/>
        <v>0</v>
      </c>
      <c r="Q44" s="2">
        <f t="shared" si="7"/>
        <v>0</v>
      </c>
      <c r="R44" s="84">
        <f t="shared" si="8"/>
        <v>0</v>
      </c>
      <c r="S44" s="2">
        <f t="shared" si="9"/>
        <v>0</v>
      </c>
      <c r="T44" s="2">
        <f t="shared" si="10"/>
        <v>0</v>
      </c>
      <c r="U44" s="2">
        <f t="shared" si="11"/>
        <v>0</v>
      </c>
      <c r="V44" s="83" t="str">
        <f t="shared" si="0"/>
        <v>N.A.</v>
      </c>
      <c r="W44" s="2">
        <f t="shared" si="12"/>
        <v>3907536</v>
      </c>
      <c r="X44" s="82"/>
      <c r="Y44" s="2">
        <v>755</v>
      </c>
      <c r="Z44">
        <f t="shared" si="13"/>
        <v>5333</v>
      </c>
      <c r="AA44">
        <f t="shared" si="14"/>
        <v>4026415</v>
      </c>
      <c r="AB44" s="2">
        <f t="shared" si="15"/>
        <v>0</v>
      </c>
      <c r="AC44" s="2">
        <f t="shared" si="16"/>
        <v>0</v>
      </c>
      <c r="AD44" s="2">
        <f t="shared" si="17"/>
        <v>0</v>
      </c>
      <c r="AE44" s="2">
        <f t="shared" si="18"/>
        <v>0</v>
      </c>
      <c r="AF44" s="84">
        <f t="shared" si="19"/>
        <v>0</v>
      </c>
      <c r="AG44" s="2">
        <f t="shared" si="20"/>
        <v>0</v>
      </c>
      <c r="AH44" s="2">
        <f t="shared" si="21"/>
        <v>0</v>
      </c>
      <c r="AI44" s="2">
        <f t="shared" si="22"/>
        <v>0</v>
      </c>
      <c r="AJ44" s="83" t="str">
        <f t="shared" si="23"/>
        <v>N.A.</v>
      </c>
      <c r="AK44" s="2">
        <f t="shared" si="24"/>
        <v>4026415</v>
      </c>
      <c r="AM44" s="2">
        <v>743</v>
      </c>
      <c r="AN44">
        <f t="shared" si="25"/>
        <v>5546</v>
      </c>
      <c r="AO44">
        <f t="shared" si="26"/>
        <v>4120678</v>
      </c>
      <c r="AP44" s="2">
        <f t="shared" si="1"/>
        <v>0</v>
      </c>
      <c r="AQ44" s="2">
        <f t="shared" si="27"/>
        <v>0</v>
      </c>
      <c r="AR44" s="2">
        <f t="shared" si="28"/>
        <v>0</v>
      </c>
      <c r="AS44" s="2">
        <f t="shared" si="29"/>
        <v>0</v>
      </c>
      <c r="AT44" s="84">
        <f t="shared" si="30"/>
        <v>0</v>
      </c>
      <c r="AU44" s="2">
        <f t="shared" si="31"/>
        <v>0</v>
      </c>
      <c r="AV44" s="2">
        <f t="shared" si="32"/>
        <v>0</v>
      </c>
      <c r="AW44" s="2">
        <f t="shared" si="33"/>
        <v>0</v>
      </c>
      <c r="AX44" s="83" t="str">
        <f t="shared" si="34"/>
        <v>N.A.</v>
      </c>
      <c r="AY44" s="2">
        <f t="shared" si="35"/>
        <v>4120678</v>
      </c>
      <c r="AZ44" s="82"/>
      <c r="BA44" s="2">
        <v>730</v>
      </c>
      <c r="BB44">
        <f t="shared" si="36"/>
        <v>5768</v>
      </c>
      <c r="BC44">
        <f t="shared" si="37"/>
        <v>4210640</v>
      </c>
      <c r="BD44" s="2">
        <f t="shared" si="38"/>
        <v>0</v>
      </c>
      <c r="BE44" s="2">
        <f t="shared" si="39"/>
        <v>0</v>
      </c>
      <c r="BF44" s="2">
        <f t="shared" si="40"/>
        <v>0</v>
      </c>
      <c r="BG44" s="2">
        <f t="shared" si="41"/>
        <v>0</v>
      </c>
      <c r="BH44" s="84">
        <f t="shared" si="42"/>
        <v>0</v>
      </c>
      <c r="BI44" s="2">
        <f t="shared" si="43"/>
        <v>0</v>
      </c>
      <c r="BJ44" s="2">
        <f t="shared" si="44"/>
        <v>0</v>
      </c>
      <c r="BK44" s="2">
        <f t="shared" si="45"/>
        <v>0</v>
      </c>
      <c r="BL44" s="83" t="str">
        <f t="shared" si="46"/>
        <v>N.A.</v>
      </c>
      <c r="BM44" s="2">
        <f t="shared" si="47"/>
        <v>4210640</v>
      </c>
      <c r="BO44" s="2">
        <v>730</v>
      </c>
      <c r="BP44">
        <f t="shared" si="48"/>
        <v>5999</v>
      </c>
      <c r="BQ44">
        <f t="shared" si="49"/>
        <v>4379270</v>
      </c>
      <c r="BR44" s="2">
        <f t="shared" si="50"/>
        <v>0</v>
      </c>
      <c r="BS44" s="2">
        <f t="shared" si="51"/>
        <v>0</v>
      </c>
      <c r="BT44" s="2">
        <f t="shared" si="52"/>
        <v>0</v>
      </c>
      <c r="BU44" s="2">
        <f t="shared" si="53"/>
        <v>0</v>
      </c>
      <c r="BV44" s="84">
        <f t="shared" si="54"/>
        <v>0</v>
      </c>
      <c r="BW44" s="2">
        <f t="shared" si="55"/>
        <v>0</v>
      </c>
      <c r="BX44" s="2">
        <f t="shared" si="56"/>
        <v>0</v>
      </c>
      <c r="BY44" s="2">
        <f t="shared" si="57"/>
        <v>0</v>
      </c>
      <c r="BZ44" s="83" t="str">
        <f t="shared" si="58"/>
        <v>N.A.</v>
      </c>
      <c r="CA44" s="2">
        <f t="shared" si="59"/>
        <v>4379270</v>
      </c>
    </row>
    <row r="45" spans="1:79" x14ac:dyDescent="0.2">
      <c r="A45">
        <v>38</v>
      </c>
      <c r="B45" s="2">
        <v>11</v>
      </c>
      <c r="C45" s="2">
        <v>720</v>
      </c>
      <c r="D45" s="2" t="s">
        <v>33</v>
      </c>
      <c r="E45" s="2">
        <v>4493686</v>
      </c>
      <c r="F45" s="2">
        <v>986.9</v>
      </c>
      <c r="G45" s="2">
        <v>4931</v>
      </c>
      <c r="H45" s="2">
        <v>4866404</v>
      </c>
      <c r="I45" s="2">
        <v>0</v>
      </c>
      <c r="J45" s="82"/>
      <c r="K45" s="2">
        <v>1016</v>
      </c>
      <c r="L45" s="2">
        <f t="shared" si="2"/>
        <v>5128</v>
      </c>
      <c r="M45" s="2">
        <f t="shared" si="3"/>
        <v>5210048</v>
      </c>
      <c r="N45" s="2">
        <f t="shared" si="4"/>
        <v>0</v>
      </c>
      <c r="O45" s="2">
        <f t="shared" si="5"/>
        <v>0</v>
      </c>
      <c r="P45" s="2">
        <f t="shared" si="6"/>
        <v>0</v>
      </c>
      <c r="Q45" s="2">
        <f t="shared" si="7"/>
        <v>0</v>
      </c>
      <c r="R45" s="84">
        <f t="shared" si="8"/>
        <v>0</v>
      </c>
      <c r="S45" s="2">
        <f t="shared" si="9"/>
        <v>0</v>
      </c>
      <c r="T45" s="2">
        <f t="shared" si="10"/>
        <v>0</v>
      </c>
      <c r="U45" s="2">
        <f t="shared" si="11"/>
        <v>0</v>
      </c>
      <c r="V45" s="83" t="str">
        <f t="shared" si="0"/>
        <v>N.A.</v>
      </c>
      <c r="W45" s="2">
        <f t="shared" si="12"/>
        <v>5210048</v>
      </c>
      <c r="X45" s="82"/>
      <c r="Y45" s="2">
        <v>1042</v>
      </c>
      <c r="Z45">
        <f t="shared" si="13"/>
        <v>5333</v>
      </c>
      <c r="AA45">
        <f t="shared" si="14"/>
        <v>5556986</v>
      </c>
      <c r="AB45" s="2">
        <f t="shared" si="15"/>
        <v>0</v>
      </c>
      <c r="AC45" s="2">
        <f t="shared" si="16"/>
        <v>0</v>
      </c>
      <c r="AD45" s="2">
        <f t="shared" si="17"/>
        <v>0</v>
      </c>
      <c r="AE45" s="2">
        <f t="shared" si="18"/>
        <v>0</v>
      </c>
      <c r="AF45" s="84">
        <f t="shared" si="19"/>
        <v>0</v>
      </c>
      <c r="AG45" s="2">
        <f t="shared" si="20"/>
        <v>0</v>
      </c>
      <c r="AH45" s="2">
        <f t="shared" si="21"/>
        <v>0</v>
      </c>
      <c r="AI45" s="2">
        <f t="shared" si="22"/>
        <v>0</v>
      </c>
      <c r="AJ45" s="83" t="str">
        <f t="shared" si="23"/>
        <v>N.A.</v>
      </c>
      <c r="AK45" s="2">
        <f t="shared" si="24"/>
        <v>5556986</v>
      </c>
      <c r="AM45" s="2">
        <v>1067</v>
      </c>
      <c r="AN45">
        <f t="shared" si="25"/>
        <v>5546</v>
      </c>
      <c r="AO45">
        <f t="shared" si="26"/>
        <v>5917582</v>
      </c>
      <c r="AP45" s="2">
        <f t="shared" si="1"/>
        <v>0</v>
      </c>
      <c r="AQ45" s="2">
        <f t="shared" si="27"/>
        <v>0</v>
      </c>
      <c r="AR45" s="2">
        <f t="shared" si="28"/>
        <v>0</v>
      </c>
      <c r="AS45" s="2">
        <f t="shared" si="29"/>
        <v>0</v>
      </c>
      <c r="AT45" s="84">
        <f t="shared" si="30"/>
        <v>0</v>
      </c>
      <c r="AU45" s="2">
        <f t="shared" si="31"/>
        <v>0</v>
      </c>
      <c r="AV45" s="2">
        <f t="shared" si="32"/>
        <v>0</v>
      </c>
      <c r="AW45" s="2">
        <f t="shared" si="33"/>
        <v>0</v>
      </c>
      <c r="AX45" s="83" t="str">
        <f t="shared" si="34"/>
        <v>N.A.</v>
      </c>
      <c r="AY45" s="2">
        <f t="shared" si="35"/>
        <v>5917582</v>
      </c>
      <c r="AZ45" s="82"/>
      <c r="BA45" s="2">
        <v>1097</v>
      </c>
      <c r="BB45">
        <f t="shared" si="36"/>
        <v>5768</v>
      </c>
      <c r="BC45">
        <f t="shared" si="37"/>
        <v>6327496</v>
      </c>
      <c r="BD45" s="2">
        <f t="shared" si="38"/>
        <v>0</v>
      </c>
      <c r="BE45" s="2">
        <f t="shared" si="39"/>
        <v>0</v>
      </c>
      <c r="BF45" s="2">
        <f t="shared" si="40"/>
        <v>0</v>
      </c>
      <c r="BG45" s="2">
        <f t="shared" si="41"/>
        <v>0</v>
      </c>
      <c r="BH45" s="84">
        <f t="shared" si="42"/>
        <v>0</v>
      </c>
      <c r="BI45" s="2">
        <f t="shared" si="43"/>
        <v>0</v>
      </c>
      <c r="BJ45" s="2">
        <f t="shared" si="44"/>
        <v>0</v>
      </c>
      <c r="BK45" s="2">
        <f t="shared" si="45"/>
        <v>0</v>
      </c>
      <c r="BL45" s="83" t="str">
        <f t="shared" si="46"/>
        <v>N.A.</v>
      </c>
      <c r="BM45" s="2">
        <f t="shared" si="47"/>
        <v>6327496</v>
      </c>
      <c r="BO45" s="2">
        <v>1117</v>
      </c>
      <c r="BP45">
        <f t="shared" si="48"/>
        <v>5999</v>
      </c>
      <c r="BQ45">
        <f t="shared" si="49"/>
        <v>6700883</v>
      </c>
      <c r="BR45" s="2">
        <f t="shared" si="50"/>
        <v>0</v>
      </c>
      <c r="BS45" s="2">
        <f t="shared" si="51"/>
        <v>0</v>
      </c>
      <c r="BT45" s="2">
        <f t="shared" si="52"/>
        <v>0</v>
      </c>
      <c r="BU45" s="2">
        <f t="shared" si="53"/>
        <v>0</v>
      </c>
      <c r="BV45" s="84">
        <f t="shared" si="54"/>
        <v>0</v>
      </c>
      <c r="BW45" s="2">
        <f t="shared" si="55"/>
        <v>0</v>
      </c>
      <c r="BX45" s="2">
        <f t="shared" si="56"/>
        <v>0</v>
      </c>
      <c r="BY45" s="2">
        <f t="shared" si="57"/>
        <v>0</v>
      </c>
      <c r="BZ45" s="83" t="str">
        <f t="shared" si="58"/>
        <v>N.A.</v>
      </c>
      <c r="CA45" s="2">
        <f t="shared" si="59"/>
        <v>6700883</v>
      </c>
    </row>
    <row r="46" spans="1:79" x14ac:dyDescent="0.2">
      <c r="A46">
        <v>39</v>
      </c>
      <c r="B46" s="2">
        <v>11</v>
      </c>
      <c r="C46" s="2">
        <v>729</v>
      </c>
      <c r="D46" s="2" t="s">
        <v>34</v>
      </c>
      <c r="E46" s="2">
        <v>11154735</v>
      </c>
      <c r="F46" s="2">
        <v>2393.1</v>
      </c>
      <c r="G46" s="2">
        <v>4931</v>
      </c>
      <c r="H46" s="2">
        <v>11800376</v>
      </c>
      <c r="I46" s="2">
        <v>0</v>
      </c>
      <c r="J46" s="82"/>
      <c r="K46" s="2">
        <v>2396</v>
      </c>
      <c r="L46" s="2">
        <f t="shared" si="2"/>
        <v>5128</v>
      </c>
      <c r="M46" s="2">
        <f t="shared" si="3"/>
        <v>12286688</v>
      </c>
      <c r="N46" s="2">
        <f t="shared" si="4"/>
        <v>0</v>
      </c>
      <c r="O46" s="2">
        <f t="shared" si="5"/>
        <v>0</v>
      </c>
      <c r="P46" s="2">
        <f t="shared" si="6"/>
        <v>0</v>
      </c>
      <c r="Q46" s="2">
        <f t="shared" si="7"/>
        <v>0</v>
      </c>
      <c r="R46" s="84">
        <f t="shared" si="8"/>
        <v>0</v>
      </c>
      <c r="S46" s="2">
        <f t="shared" si="9"/>
        <v>0</v>
      </c>
      <c r="T46" s="2">
        <f t="shared" si="10"/>
        <v>0</v>
      </c>
      <c r="U46" s="2">
        <f t="shared" si="11"/>
        <v>0</v>
      </c>
      <c r="V46" s="83" t="str">
        <f t="shared" si="0"/>
        <v>N.A.</v>
      </c>
      <c r="W46" s="2">
        <f t="shared" si="12"/>
        <v>12286688</v>
      </c>
      <c r="X46" s="82"/>
      <c r="Y46" s="2">
        <v>2393</v>
      </c>
      <c r="Z46">
        <f t="shared" si="13"/>
        <v>5333</v>
      </c>
      <c r="AA46">
        <f t="shared" si="14"/>
        <v>12761869</v>
      </c>
      <c r="AB46" s="2">
        <f t="shared" si="15"/>
        <v>0</v>
      </c>
      <c r="AC46" s="2">
        <f t="shared" si="16"/>
        <v>0</v>
      </c>
      <c r="AD46" s="2">
        <f t="shared" si="17"/>
        <v>0</v>
      </c>
      <c r="AE46" s="2">
        <f t="shared" si="18"/>
        <v>0</v>
      </c>
      <c r="AF46" s="84">
        <f t="shared" si="19"/>
        <v>0</v>
      </c>
      <c r="AG46" s="2">
        <f t="shared" si="20"/>
        <v>0</v>
      </c>
      <c r="AH46" s="2">
        <f t="shared" si="21"/>
        <v>0</v>
      </c>
      <c r="AI46" s="2">
        <f t="shared" si="22"/>
        <v>0</v>
      </c>
      <c r="AJ46" s="83" t="str">
        <f t="shared" si="23"/>
        <v>N.A.</v>
      </c>
      <c r="AK46" s="2">
        <f t="shared" si="24"/>
        <v>12761869</v>
      </c>
      <c r="AM46" s="2">
        <v>2375</v>
      </c>
      <c r="AN46">
        <f t="shared" si="25"/>
        <v>5546</v>
      </c>
      <c r="AO46">
        <f t="shared" si="26"/>
        <v>13171750</v>
      </c>
      <c r="AP46" s="2">
        <f t="shared" si="1"/>
        <v>0</v>
      </c>
      <c r="AQ46" s="2">
        <f t="shared" si="27"/>
        <v>0</v>
      </c>
      <c r="AR46" s="2">
        <f t="shared" si="28"/>
        <v>0</v>
      </c>
      <c r="AS46" s="2">
        <f t="shared" si="29"/>
        <v>0</v>
      </c>
      <c r="AT46" s="84">
        <f t="shared" si="30"/>
        <v>0</v>
      </c>
      <c r="AU46" s="2">
        <f t="shared" si="31"/>
        <v>0</v>
      </c>
      <c r="AV46" s="2">
        <f t="shared" si="32"/>
        <v>0</v>
      </c>
      <c r="AW46" s="2">
        <f t="shared" si="33"/>
        <v>0</v>
      </c>
      <c r="AX46" s="83" t="str">
        <f t="shared" si="34"/>
        <v>N.A.</v>
      </c>
      <c r="AY46" s="2">
        <f t="shared" si="35"/>
        <v>13171750</v>
      </c>
      <c r="AZ46" s="82"/>
      <c r="BA46" s="2">
        <v>2370</v>
      </c>
      <c r="BB46">
        <f t="shared" si="36"/>
        <v>5768</v>
      </c>
      <c r="BC46">
        <f t="shared" si="37"/>
        <v>13670160</v>
      </c>
      <c r="BD46" s="2">
        <f t="shared" si="38"/>
        <v>0</v>
      </c>
      <c r="BE46" s="2">
        <f t="shared" si="39"/>
        <v>0</v>
      </c>
      <c r="BF46" s="2">
        <f t="shared" si="40"/>
        <v>0</v>
      </c>
      <c r="BG46" s="2">
        <f t="shared" si="41"/>
        <v>0</v>
      </c>
      <c r="BH46" s="84">
        <f t="shared" si="42"/>
        <v>0</v>
      </c>
      <c r="BI46" s="2">
        <f t="shared" si="43"/>
        <v>0</v>
      </c>
      <c r="BJ46" s="2">
        <f t="shared" si="44"/>
        <v>0</v>
      </c>
      <c r="BK46" s="2">
        <f t="shared" si="45"/>
        <v>0</v>
      </c>
      <c r="BL46" s="83" t="str">
        <f t="shared" si="46"/>
        <v>N.A.</v>
      </c>
      <c r="BM46" s="2">
        <f t="shared" si="47"/>
        <v>13670160</v>
      </c>
      <c r="BO46" s="2">
        <v>2364</v>
      </c>
      <c r="BP46">
        <f t="shared" si="48"/>
        <v>5999</v>
      </c>
      <c r="BQ46">
        <f t="shared" si="49"/>
        <v>14181636</v>
      </c>
      <c r="BR46" s="2">
        <f t="shared" si="50"/>
        <v>0</v>
      </c>
      <c r="BS46" s="2">
        <f t="shared" si="51"/>
        <v>0</v>
      </c>
      <c r="BT46" s="2">
        <f t="shared" si="52"/>
        <v>0</v>
      </c>
      <c r="BU46" s="2">
        <f t="shared" si="53"/>
        <v>0</v>
      </c>
      <c r="BV46" s="84">
        <f t="shared" si="54"/>
        <v>0</v>
      </c>
      <c r="BW46" s="2">
        <f t="shared" si="55"/>
        <v>0</v>
      </c>
      <c r="BX46" s="2">
        <f t="shared" si="56"/>
        <v>0</v>
      </c>
      <c r="BY46" s="2">
        <f t="shared" si="57"/>
        <v>0</v>
      </c>
      <c r="BZ46" s="83" t="str">
        <f t="shared" si="58"/>
        <v>N.A.</v>
      </c>
      <c r="CA46" s="2">
        <f t="shared" si="59"/>
        <v>14181636</v>
      </c>
    </row>
    <row r="47" spans="1:79" x14ac:dyDescent="0.2">
      <c r="A47">
        <v>40</v>
      </c>
      <c r="B47" s="2">
        <v>4</v>
      </c>
      <c r="C47" s="2">
        <v>747</v>
      </c>
      <c r="D47" s="2" t="s">
        <v>35</v>
      </c>
      <c r="E47" s="2">
        <v>2750686</v>
      </c>
      <c r="F47" s="2">
        <v>642.5</v>
      </c>
      <c r="G47" s="2">
        <v>4931</v>
      </c>
      <c r="H47" s="2">
        <v>3168168</v>
      </c>
      <c r="I47" s="2">
        <v>0</v>
      </c>
      <c r="J47" s="82"/>
      <c r="K47" s="2">
        <v>650</v>
      </c>
      <c r="L47" s="2">
        <f t="shared" si="2"/>
        <v>5128</v>
      </c>
      <c r="M47" s="2">
        <f t="shared" si="3"/>
        <v>3333200</v>
      </c>
      <c r="N47" s="2">
        <f t="shared" si="4"/>
        <v>0</v>
      </c>
      <c r="O47" s="2">
        <f t="shared" si="5"/>
        <v>0</v>
      </c>
      <c r="P47" s="2">
        <f t="shared" si="6"/>
        <v>0</v>
      </c>
      <c r="Q47" s="2">
        <f t="shared" si="7"/>
        <v>0</v>
      </c>
      <c r="R47" s="84">
        <f t="shared" si="8"/>
        <v>0</v>
      </c>
      <c r="S47" s="2">
        <f t="shared" si="9"/>
        <v>0</v>
      </c>
      <c r="T47" s="2">
        <f t="shared" si="10"/>
        <v>0</v>
      </c>
      <c r="U47" s="2">
        <f t="shared" si="11"/>
        <v>0</v>
      </c>
      <c r="V47" s="83" t="str">
        <f t="shared" si="0"/>
        <v>N.A.</v>
      </c>
      <c r="W47" s="2">
        <f t="shared" si="12"/>
        <v>3333200</v>
      </c>
      <c r="X47" s="82"/>
      <c r="Y47" s="2">
        <v>663</v>
      </c>
      <c r="Z47">
        <f t="shared" si="13"/>
        <v>5333</v>
      </c>
      <c r="AA47">
        <f t="shared" si="14"/>
        <v>3535779</v>
      </c>
      <c r="AB47" s="2">
        <f t="shared" si="15"/>
        <v>0</v>
      </c>
      <c r="AC47" s="2">
        <f t="shared" si="16"/>
        <v>0</v>
      </c>
      <c r="AD47" s="2">
        <f t="shared" si="17"/>
        <v>0</v>
      </c>
      <c r="AE47" s="2">
        <f t="shared" si="18"/>
        <v>0</v>
      </c>
      <c r="AF47" s="84">
        <f t="shared" si="19"/>
        <v>0</v>
      </c>
      <c r="AG47" s="2">
        <f t="shared" si="20"/>
        <v>0</v>
      </c>
      <c r="AH47" s="2">
        <f t="shared" si="21"/>
        <v>0</v>
      </c>
      <c r="AI47" s="2">
        <f t="shared" si="22"/>
        <v>0</v>
      </c>
      <c r="AJ47" s="83" t="str">
        <f t="shared" si="23"/>
        <v>N.A.</v>
      </c>
      <c r="AK47" s="2">
        <f t="shared" si="24"/>
        <v>3535779</v>
      </c>
      <c r="AM47" s="2">
        <v>691</v>
      </c>
      <c r="AN47">
        <f t="shared" si="25"/>
        <v>5546</v>
      </c>
      <c r="AO47">
        <f t="shared" si="26"/>
        <v>3832286</v>
      </c>
      <c r="AP47" s="2">
        <f t="shared" si="1"/>
        <v>0</v>
      </c>
      <c r="AQ47" s="2">
        <f t="shared" si="27"/>
        <v>0</v>
      </c>
      <c r="AR47" s="2">
        <f t="shared" si="28"/>
        <v>0</v>
      </c>
      <c r="AS47" s="2">
        <f t="shared" si="29"/>
        <v>0</v>
      </c>
      <c r="AT47" s="84">
        <f t="shared" si="30"/>
        <v>0</v>
      </c>
      <c r="AU47" s="2">
        <f t="shared" si="31"/>
        <v>0</v>
      </c>
      <c r="AV47" s="2">
        <f t="shared" si="32"/>
        <v>0</v>
      </c>
      <c r="AW47" s="2">
        <f t="shared" si="33"/>
        <v>0</v>
      </c>
      <c r="AX47" s="83" t="str">
        <f t="shared" si="34"/>
        <v>N.A.</v>
      </c>
      <c r="AY47" s="2">
        <f t="shared" si="35"/>
        <v>3832286</v>
      </c>
      <c r="AZ47" s="82"/>
      <c r="BA47" s="2">
        <v>709</v>
      </c>
      <c r="BB47">
        <f t="shared" si="36"/>
        <v>5768</v>
      </c>
      <c r="BC47">
        <f t="shared" si="37"/>
        <v>4089512</v>
      </c>
      <c r="BD47" s="2">
        <f t="shared" si="38"/>
        <v>0</v>
      </c>
      <c r="BE47" s="2">
        <f t="shared" si="39"/>
        <v>0</v>
      </c>
      <c r="BF47" s="2">
        <f t="shared" si="40"/>
        <v>0</v>
      </c>
      <c r="BG47" s="2">
        <f t="shared" si="41"/>
        <v>0</v>
      </c>
      <c r="BH47" s="84">
        <f t="shared" si="42"/>
        <v>0</v>
      </c>
      <c r="BI47" s="2">
        <f t="shared" si="43"/>
        <v>0</v>
      </c>
      <c r="BJ47" s="2">
        <f t="shared" si="44"/>
        <v>0</v>
      </c>
      <c r="BK47" s="2">
        <f t="shared" si="45"/>
        <v>0</v>
      </c>
      <c r="BL47" s="83" t="str">
        <f t="shared" si="46"/>
        <v>N.A.</v>
      </c>
      <c r="BM47" s="2">
        <f t="shared" si="47"/>
        <v>4089512</v>
      </c>
      <c r="BO47" s="2">
        <v>726</v>
      </c>
      <c r="BP47">
        <f t="shared" si="48"/>
        <v>5999</v>
      </c>
      <c r="BQ47">
        <f t="shared" si="49"/>
        <v>4355274</v>
      </c>
      <c r="BR47" s="2">
        <f t="shared" si="50"/>
        <v>0</v>
      </c>
      <c r="BS47" s="2">
        <f t="shared" si="51"/>
        <v>0</v>
      </c>
      <c r="BT47" s="2">
        <f t="shared" si="52"/>
        <v>0</v>
      </c>
      <c r="BU47" s="2">
        <f t="shared" si="53"/>
        <v>0</v>
      </c>
      <c r="BV47" s="84">
        <f t="shared" si="54"/>
        <v>0</v>
      </c>
      <c r="BW47" s="2">
        <f t="shared" si="55"/>
        <v>0</v>
      </c>
      <c r="BX47" s="2">
        <f t="shared" si="56"/>
        <v>0</v>
      </c>
      <c r="BY47" s="2">
        <f t="shared" si="57"/>
        <v>0</v>
      </c>
      <c r="BZ47" s="83" t="str">
        <f t="shared" si="58"/>
        <v>N.A.</v>
      </c>
      <c r="CA47" s="2">
        <f t="shared" si="59"/>
        <v>4355274</v>
      </c>
    </row>
    <row r="48" spans="1:79" x14ac:dyDescent="0.2">
      <c r="A48">
        <v>41</v>
      </c>
      <c r="B48" s="2">
        <v>7</v>
      </c>
      <c r="C48" s="2">
        <v>819</v>
      </c>
      <c r="D48" s="2" t="s">
        <v>314</v>
      </c>
      <c r="E48" s="2">
        <v>3306702</v>
      </c>
      <c r="F48" s="2">
        <v>657</v>
      </c>
      <c r="G48" s="2">
        <v>4949</v>
      </c>
      <c r="H48" s="2">
        <v>3251493</v>
      </c>
      <c r="I48" s="2">
        <v>44167</v>
      </c>
      <c r="J48" s="82"/>
      <c r="K48" s="2">
        <v>660</v>
      </c>
      <c r="L48" s="2">
        <f t="shared" si="2"/>
        <v>5146</v>
      </c>
      <c r="M48" s="2">
        <f t="shared" si="3"/>
        <v>3396360</v>
      </c>
      <c r="N48" s="2">
        <f t="shared" si="4"/>
        <v>0</v>
      </c>
      <c r="O48" s="2">
        <f t="shared" si="5"/>
        <v>0</v>
      </c>
      <c r="P48" s="2">
        <f t="shared" si="6"/>
        <v>0</v>
      </c>
      <c r="Q48" s="2">
        <f t="shared" si="7"/>
        <v>0</v>
      </c>
      <c r="R48" s="84">
        <f t="shared" si="8"/>
        <v>0</v>
      </c>
      <c r="S48" s="2">
        <f t="shared" si="9"/>
        <v>0</v>
      </c>
      <c r="T48" s="2">
        <f t="shared" si="10"/>
        <v>0</v>
      </c>
      <c r="U48" s="2">
        <f t="shared" si="11"/>
        <v>0</v>
      </c>
      <c r="V48" s="83" t="str">
        <f t="shared" si="0"/>
        <v>N.A.</v>
      </c>
      <c r="W48" s="2">
        <f t="shared" si="12"/>
        <v>3396360</v>
      </c>
      <c r="X48" s="82"/>
      <c r="Y48" s="2">
        <v>653</v>
      </c>
      <c r="Z48">
        <f t="shared" si="13"/>
        <v>5351</v>
      </c>
      <c r="AA48">
        <f t="shared" si="14"/>
        <v>3494203</v>
      </c>
      <c r="AB48" s="2">
        <f t="shared" si="15"/>
        <v>0</v>
      </c>
      <c r="AC48" s="2">
        <f t="shared" si="16"/>
        <v>0</v>
      </c>
      <c r="AD48" s="2">
        <f t="shared" si="17"/>
        <v>0</v>
      </c>
      <c r="AE48" s="2">
        <f t="shared" si="18"/>
        <v>0</v>
      </c>
      <c r="AF48" s="84">
        <f t="shared" si="19"/>
        <v>0</v>
      </c>
      <c r="AG48" s="2">
        <f t="shared" si="20"/>
        <v>0</v>
      </c>
      <c r="AH48" s="2">
        <f t="shared" si="21"/>
        <v>0</v>
      </c>
      <c r="AI48" s="2">
        <f t="shared" si="22"/>
        <v>0</v>
      </c>
      <c r="AJ48" s="83" t="str">
        <f t="shared" si="23"/>
        <v>N.A.</v>
      </c>
      <c r="AK48" s="2">
        <f t="shared" si="24"/>
        <v>3494203</v>
      </c>
      <c r="AM48" s="2">
        <v>658</v>
      </c>
      <c r="AN48">
        <f t="shared" si="25"/>
        <v>5564</v>
      </c>
      <c r="AO48">
        <f t="shared" si="26"/>
        <v>3661112</v>
      </c>
      <c r="AP48" s="2">
        <f t="shared" si="1"/>
        <v>0</v>
      </c>
      <c r="AQ48" s="2">
        <f t="shared" si="27"/>
        <v>0</v>
      </c>
      <c r="AR48" s="2">
        <f t="shared" si="28"/>
        <v>0</v>
      </c>
      <c r="AS48" s="2">
        <f t="shared" si="29"/>
        <v>0</v>
      </c>
      <c r="AT48" s="84">
        <f t="shared" si="30"/>
        <v>0</v>
      </c>
      <c r="AU48" s="2">
        <f t="shared" si="31"/>
        <v>0</v>
      </c>
      <c r="AV48" s="2">
        <f t="shared" si="32"/>
        <v>0</v>
      </c>
      <c r="AW48" s="2">
        <f t="shared" si="33"/>
        <v>0</v>
      </c>
      <c r="AX48" s="83" t="str">
        <f t="shared" si="34"/>
        <v>N.A.</v>
      </c>
      <c r="AY48" s="2">
        <f t="shared" si="35"/>
        <v>3661112</v>
      </c>
      <c r="AZ48" s="82"/>
      <c r="BA48" s="2">
        <v>650</v>
      </c>
      <c r="BB48">
        <f t="shared" si="36"/>
        <v>5786</v>
      </c>
      <c r="BC48">
        <f t="shared" si="37"/>
        <v>3760900</v>
      </c>
      <c r="BD48" s="2">
        <f t="shared" si="38"/>
        <v>0</v>
      </c>
      <c r="BE48" s="2">
        <f t="shared" si="39"/>
        <v>0</v>
      </c>
      <c r="BF48" s="2">
        <f t="shared" si="40"/>
        <v>0</v>
      </c>
      <c r="BG48" s="2">
        <f t="shared" si="41"/>
        <v>0</v>
      </c>
      <c r="BH48" s="84">
        <f t="shared" si="42"/>
        <v>0</v>
      </c>
      <c r="BI48" s="2">
        <f t="shared" si="43"/>
        <v>0</v>
      </c>
      <c r="BJ48" s="2">
        <f t="shared" si="44"/>
        <v>0</v>
      </c>
      <c r="BK48" s="2">
        <f t="shared" si="45"/>
        <v>0</v>
      </c>
      <c r="BL48" s="83" t="str">
        <f t="shared" si="46"/>
        <v>N.A.</v>
      </c>
      <c r="BM48" s="2">
        <f t="shared" si="47"/>
        <v>3760900</v>
      </c>
      <c r="BO48" s="2">
        <v>638</v>
      </c>
      <c r="BP48">
        <f t="shared" si="48"/>
        <v>6017</v>
      </c>
      <c r="BQ48">
        <f t="shared" si="49"/>
        <v>3838846</v>
      </c>
      <c r="BR48" s="2">
        <f t="shared" si="50"/>
        <v>0</v>
      </c>
      <c r="BS48" s="2">
        <f t="shared" si="51"/>
        <v>0</v>
      </c>
      <c r="BT48" s="2">
        <f t="shared" si="52"/>
        <v>0</v>
      </c>
      <c r="BU48" s="2">
        <f t="shared" si="53"/>
        <v>0</v>
      </c>
      <c r="BV48" s="84">
        <f t="shared" si="54"/>
        <v>0</v>
      </c>
      <c r="BW48" s="2">
        <f t="shared" si="55"/>
        <v>0</v>
      </c>
      <c r="BX48" s="2">
        <f t="shared" si="56"/>
        <v>0</v>
      </c>
      <c r="BY48" s="2">
        <f t="shared" si="57"/>
        <v>0</v>
      </c>
      <c r="BZ48" s="83" t="str">
        <f t="shared" si="58"/>
        <v>N.A.</v>
      </c>
      <c r="CA48" s="2">
        <f t="shared" si="59"/>
        <v>3838846</v>
      </c>
    </row>
    <row r="49" spans="1:79" x14ac:dyDescent="0.2">
      <c r="A49">
        <v>42</v>
      </c>
      <c r="B49" s="2">
        <v>7</v>
      </c>
      <c r="C49" s="2">
        <v>846</v>
      </c>
      <c r="D49" s="2" t="s">
        <v>37</v>
      </c>
      <c r="E49" s="2">
        <v>3082709</v>
      </c>
      <c r="F49" s="2">
        <v>647.79999999999995</v>
      </c>
      <c r="G49" s="2">
        <v>4946</v>
      </c>
      <c r="H49" s="2">
        <v>3204019</v>
      </c>
      <c r="I49" s="2">
        <v>0</v>
      </c>
      <c r="J49" s="82"/>
      <c r="K49" s="2">
        <v>641</v>
      </c>
      <c r="L49" s="2">
        <f t="shared" si="2"/>
        <v>5143</v>
      </c>
      <c r="M49" s="2">
        <f t="shared" si="3"/>
        <v>3296663</v>
      </c>
      <c r="N49" s="2">
        <f t="shared" si="4"/>
        <v>0</v>
      </c>
      <c r="O49" s="2">
        <f t="shared" si="5"/>
        <v>0</v>
      </c>
      <c r="P49" s="2">
        <f t="shared" si="6"/>
        <v>0</v>
      </c>
      <c r="Q49" s="2">
        <f t="shared" si="7"/>
        <v>0</v>
      </c>
      <c r="R49" s="84">
        <f t="shared" si="8"/>
        <v>0</v>
      </c>
      <c r="S49" s="2">
        <f t="shared" si="9"/>
        <v>0</v>
      </c>
      <c r="T49" s="2">
        <f t="shared" si="10"/>
        <v>0</v>
      </c>
      <c r="U49" s="2">
        <f t="shared" si="11"/>
        <v>0</v>
      </c>
      <c r="V49" s="83" t="str">
        <f t="shared" si="0"/>
        <v>N.A.</v>
      </c>
      <c r="W49" s="2">
        <f t="shared" si="12"/>
        <v>3296663</v>
      </c>
      <c r="X49" s="82"/>
      <c r="Y49" s="2">
        <v>638</v>
      </c>
      <c r="Z49">
        <f t="shared" si="13"/>
        <v>5348</v>
      </c>
      <c r="AA49">
        <f t="shared" si="14"/>
        <v>3412024</v>
      </c>
      <c r="AB49" s="2">
        <f t="shared" si="15"/>
        <v>0</v>
      </c>
      <c r="AC49" s="2">
        <f t="shared" si="16"/>
        <v>0</v>
      </c>
      <c r="AD49" s="2">
        <f t="shared" si="17"/>
        <v>0</v>
      </c>
      <c r="AE49" s="2">
        <f t="shared" si="18"/>
        <v>0</v>
      </c>
      <c r="AF49" s="84">
        <f t="shared" si="19"/>
        <v>0</v>
      </c>
      <c r="AG49" s="2">
        <f t="shared" si="20"/>
        <v>0</v>
      </c>
      <c r="AH49" s="2">
        <f t="shared" si="21"/>
        <v>0</v>
      </c>
      <c r="AI49" s="2">
        <f t="shared" si="22"/>
        <v>0</v>
      </c>
      <c r="AJ49" s="83" t="str">
        <f t="shared" si="23"/>
        <v>N.A.</v>
      </c>
      <c r="AK49" s="2">
        <f t="shared" si="24"/>
        <v>3412024</v>
      </c>
      <c r="AM49" s="2">
        <v>635</v>
      </c>
      <c r="AN49">
        <f t="shared" si="25"/>
        <v>5561</v>
      </c>
      <c r="AO49">
        <f t="shared" si="26"/>
        <v>3531235</v>
      </c>
      <c r="AP49" s="2">
        <f t="shared" si="1"/>
        <v>0</v>
      </c>
      <c r="AQ49" s="2">
        <f t="shared" si="27"/>
        <v>0</v>
      </c>
      <c r="AR49" s="2">
        <f t="shared" si="28"/>
        <v>0</v>
      </c>
      <c r="AS49" s="2">
        <f t="shared" si="29"/>
        <v>0</v>
      </c>
      <c r="AT49" s="84">
        <f t="shared" si="30"/>
        <v>0</v>
      </c>
      <c r="AU49" s="2">
        <f t="shared" si="31"/>
        <v>0</v>
      </c>
      <c r="AV49" s="2">
        <f t="shared" si="32"/>
        <v>0</v>
      </c>
      <c r="AW49" s="2">
        <f t="shared" si="33"/>
        <v>0</v>
      </c>
      <c r="AX49" s="83" t="str">
        <f t="shared" si="34"/>
        <v>N.A.</v>
      </c>
      <c r="AY49" s="2">
        <f t="shared" si="35"/>
        <v>3531235</v>
      </c>
      <c r="AZ49" s="82"/>
      <c r="BA49" s="2">
        <v>620</v>
      </c>
      <c r="BB49">
        <f t="shared" si="36"/>
        <v>5783</v>
      </c>
      <c r="BC49">
        <f t="shared" si="37"/>
        <v>3585460</v>
      </c>
      <c r="BD49" s="2">
        <f t="shared" si="38"/>
        <v>0</v>
      </c>
      <c r="BE49" s="2">
        <f t="shared" si="39"/>
        <v>0</v>
      </c>
      <c r="BF49" s="2">
        <f t="shared" si="40"/>
        <v>0</v>
      </c>
      <c r="BG49" s="2">
        <f t="shared" si="41"/>
        <v>0</v>
      </c>
      <c r="BH49" s="84">
        <f t="shared" si="42"/>
        <v>0</v>
      </c>
      <c r="BI49" s="2">
        <f t="shared" si="43"/>
        <v>0</v>
      </c>
      <c r="BJ49" s="2">
        <f t="shared" si="44"/>
        <v>0</v>
      </c>
      <c r="BK49" s="2">
        <f t="shared" si="45"/>
        <v>0</v>
      </c>
      <c r="BL49" s="83" t="str">
        <f t="shared" si="46"/>
        <v>N.A.</v>
      </c>
      <c r="BM49" s="2">
        <f t="shared" si="47"/>
        <v>3585460</v>
      </c>
      <c r="BO49" s="2">
        <v>622</v>
      </c>
      <c r="BP49">
        <f t="shared" si="48"/>
        <v>6014</v>
      </c>
      <c r="BQ49">
        <f t="shared" si="49"/>
        <v>3740708</v>
      </c>
      <c r="BR49" s="2">
        <f t="shared" si="50"/>
        <v>0</v>
      </c>
      <c r="BS49" s="2">
        <f t="shared" si="51"/>
        <v>0</v>
      </c>
      <c r="BT49" s="2">
        <f t="shared" si="52"/>
        <v>0</v>
      </c>
      <c r="BU49" s="2">
        <f t="shared" si="53"/>
        <v>0</v>
      </c>
      <c r="BV49" s="84">
        <f t="shared" si="54"/>
        <v>0</v>
      </c>
      <c r="BW49" s="2">
        <f t="shared" si="55"/>
        <v>0</v>
      </c>
      <c r="BX49" s="2">
        <f t="shared" si="56"/>
        <v>0</v>
      </c>
      <c r="BY49" s="2">
        <f t="shared" si="57"/>
        <v>0</v>
      </c>
      <c r="BZ49" s="83" t="str">
        <f t="shared" si="58"/>
        <v>N.A.</v>
      </c>
      <c r="CA49" s="2">
        <f t="shared" si="59"/>
        <v>3740708</v>
      </c>
    </row>
    <row r="50" spans="1:79" x14ac:dyDescent="0.2">
      <c r="A50">
        <v>43</v>
      </c>
      <c r="B50" s="2">
        <v>7</v>
      </c>
      <c r="C50" s="2">
        <v>873</v>
      </c>
      <c r="D50" s="2" t="s">
        <v>204</v>
      </c>
      <c r="E50" s="2">
        <v>3142474</v>
      </c>
      <c r="F50" s="2">
        <v>622.6</v>
      </c>
      <c r="G50" s="2">
        <v>5040</v>
      </c>
      <c r="H50" s="2">
        <v>3137904</v>
      </c>
      <c r="I50" s="2">
        <v>3656</v>
      </c>
      <c r="J50" s="82"/>
      <c r="K50" s="2">
        <v>635</v>
      </c>
      <c r="L50" s="2">
        <f t="shared" si="2"/>
        <v>5237</v>
      </c>
      <c r="M50" s="2">
        <f t="shared" si="3"/>
        <v>3325495</v>
      </c>
      <c r="N50" s="2">
        <f t="shared" si="4"/>
        <v>0</v>
      </c>
      <c r="O50" s="2">
        <f t="shared" si="5"/>
        <v>0</v>
      </c>
      <c r="P50" s="2">
        <f t="shared" si="6"/>
        <v>0</v>
      </c>
      <c r="Q50" s="2">
        <f t="shared" si="7"/>
        <v>0</v>
      </c>
      <c r="R50" s="84">
        <f t="shared" si="8"/>
        <v>0</v>
      </c>
      <c r="S50" s="2">
        <f t="shared" si="9"/>
        <v>0</v>
      </c>
      <c r="T50" s="2">
        <f t="shared" si="10"/>
        <v>0</v>
      </c>
      <c r="U50" s="2">
        <f t="shared" si="11"/>
        <v>0</v>
      </c>
      <c r="V50" s="83" t="str">
        <f t="shared" si="0"/>
        <v>N.A.</v>
      </c>
      <c r="W50" s="2">
        <f t="shared" si="12"/>
        <v>3325495</v>
      </c>
      <c r="X50" s="82"/>
      <c r="Y50" s="2">
        <v>629</v>
      </c>
      <c r="Z50">
        <f t="shared" si="13"/>
        <v>5442</v>
      </c>
      <c r="AA50">
        <f t="shared" si="14"/>
        <v>3423018</v>
      </c>
      <c r="AB50" s="2">
        <f t="shared" si="15"/>
        <v>0</v>
      </c>
      <c r="AC50" s="2">
        <f t="shared" si="16"/>
        <v>0</v>
      </c>
      <c r="AD50" s="2">
        <f t="shared" si="17"/>
        <v>0</v>
      </c>
      <c r="AE50" s="2">
        <f t="shared" si="18"/>
        <v>0</v>
      </c>
      <c r="AF50" s="84">
        <f t="shared" si="19"/>
        <v>0</v>
      </c>
      <c r="AG50" s="2">
        <f t="shared" si="20"/>
        <v>0</v>
      </c>
      <c r="AH50" s="2">
        <f t="shared" si="21"/>
        <v>0</v>
      </c>
      <c r="AI50" s="2">
        <f t="shared" si="22"/>
        <v>0</v>
      </c>
      <c r="AJ50" s="83" t="str">
        <f t="shared" si="23"/>
        <v>N.A.</v>
      </c>
      <c r="AK50" s="2">
        <f t="shared" si="24"/>
        <v>3423018</v>
      </c>
      <c r="AM50" s="2">
        <v>621</v>
      </c>
      <c r="AN50">
        <f t="shared" si="25"/>
        <v>5655</v>
      </c>
      <c r="AO50">
        <f t="shared" si="26"/>
        <v>3511755</v>
      </c>
      <c r="AP50" s="2">
        <f t="shared" si="1"/>
        <v>0</v>
      </c>
      <c r="AQ50" s="2">
        <f t="shared" si="27"/>
        <v>0</v>
      </c>
      <c r="AR50" s="2">
        <f t="shared" si="28"/>
        <v>0</v>
      </c>
      <c r="AS50" s="2">
        <f t="shared" si="29"/>
        <v>0</v>
      </c>
      <c r="AT50" s="84">
        <f t="shared" si="30"/>
        <v>0</v>
      </c>
      <c r="AU50" s="2">
        <f t="shared" si="31"/>
        <v>0</v>
      </c>
      <c r="AV50" s="2">
        <f t="shared" si="32"/>
        <v>0</v>
      </c>
      <c r="AW50" s="2">
        <f t="shared" si="33"/>
        <v>0</v>
      </c>
      <c r="AX50" s="83" t="str">
        <f t="shared" si="34"/>
        <v>N.A.</v>
      </c>
      <c r="AY50" s="2">
        <f t="shared" si="35"/>
        <v>3511755</v>
      </c>
      <c r="AZ50" s="82"/>
      <c r="BA50" s="2">
        <v>606</v>
      </c>
      <c r="BB50">
        <f t="shared" si="36"/>
        <v>5877</v>
      </c>
      <c r="BC50">
        <f t="shared" si="37"/>
        <v>3561462</v>
      </c>
      <c r="BD50" s="2">
        <f t="shared" si="38"/>
        <v>0</v>
      </c>
      <c r="BE50" s="2">
        <f t="shared" si="39"/>
        <v>0</v>
      </c>
      <c r="BF50" s="2">
        <f t="shared" si="40"/>
        <v>0</v>
      </c>
      <c r="BG50" s="2">
        <f t="shared" si="41"/>
        <v>0</v>
      </c>
      <c r="BH50" s="84">
        <f t="shared" si="42"/>
        <v>0</v>
      </c>
      <c r="BI50" s="2">
        <f t="shared" si="43"/>
        <v>0</v>
      </c>
      <c r="BJ50" s="2">
        <f t="shared" si="44"/>
        <v>0</v>
      </c>
      <c r="BK50" s="2">
        <f t="shared" si="45"/>
        <v>0</v>
      </c>
      <c r="BL50" s="83" t="str">
        <f t="shared" si="46"/>
        <v>N.A.</v>
      </c>
      <c r="BM50" s="2">
        <f t="shared" si="47"/>
        <v>3561462</v>
      </c>
      <c r="BO50" s="2">
        <v>609</v>
      </c>
      <c r="BP50">
        <f t="shared" si="48"/>
        <v>6108</v>
      </c>
      <c r="BQ50">
        <f t="shared" si="49"/>
        <v>3719772</v>
      </c>
      <c r="BR50" s="2">
        <f t="shared" si="50"/>
        <v>0</v>
      </c>
      <c r="BS50" s="2">
        <f t="shared" si="51"/>
        <v>0</v>
      </c>
      <c r="BT50" s="2">
        <f t="shared" si="52"/>
        <v>0</v>
      </c>
      <c r="BU50" s="2">
        <f t="shared" si="53"/>
        <v>0</v>
      </c>
      <c r="BV50" s="84">
        <f t="shared" si="54"/>
        <v>0</v>
      </c>
      <c r="BW50" s="2">
        <f t="shared" si="55"/>
        <v>0</v>
      </c>
      <c r="BX50" s="2">
        <f t="shared" si="56"/>
        <v>0</v>
      </c>
      <c r="BY50" s="2">
        <f t="shared" si="57"/>
        <v>0</v>
      </c>
      <c r="BZ50" s="83" t="str">
        <f t="shared" si="58"/>
        <v>N.A.</v>
      </c>
      <c r="CA50" s="2">
        <f t="shared" si="59"/>
        <v>3719772</v>
      </c>
    </row>
    <row r="51" spans="1:79" x14ac:dyDescent="0.2">
      <c r="A51">
        <v>44</v>
      </c>
      <c r="B51" s="2">
        <v>16</v>
      </c>
      <c r="C51" s="2">
        <v>882</v>
      </c>
      <c r="D51" s="2" t="s">
        <v>38</v>
      </c>
      <c r="E51" s="2">
        <v>22983677</v>
      </c>
      <c r="F51" s="2">
        <v>4644.1000000000004</v>
      </c>
      <c r="G51" s="2">
        <v>4931</v>
      </c>
      <c r="H51" s="2">
        <v>22900057</v>
      </c>
      <c r="I51" s="2">
        <v>66896</v>
      </c>
      <c r="J51" s="82"/>
      <c r="K51" s="2">
        <v>4549</v>
      </c>
      <c r="L51" s="2">
        <f t="shared" si="2"/>
        <v>5128</v>
      </c>
      <c r="M51" s="2">
        <f t="shared" si="3"/>
        <v>23327272</v>
      </c>
      <c r="N51" s="2">
        <f t="shared" si="4"/>
        <v>0</v>
      </c>
      <c r="O51" s="2">
        <f t="shared" si="5"/>
        <v>0</v>
      </c>
      <c r="P51" s="2">
        <f t="shared" si="6"/>
        <v>0</v>
      </c>
      <c r="Q51" s="2">
        <f t="shared" si="7"/>
        <v>0</v>
      </c>
      <c r="R51" s="84">
        <f t="shared" si="8"/>
        <v>0</v>
      </c>
      <c r="S51" s="2">
        <f t="shared" si="9"/>
        <v>0</v>
      </c>
      <c r="T51" s="2">
        <f t="shared" si="10"/>
        <v>0</v>
      </c>
      <c r="U51" s="2">
        <f t="shared" si="11"/>
        <v>0</v>
      </c>
      <c r="V51" s="83" t="str">
        <f t="shared" si="0"/>
        <v>N.A.</v>
      </c>
      <c r="W51" s="2">
        <f t="shared" si="12"/>
        <v>23327272</v>
      </c>
      <c r="X51" s="82"/>
      <c r="Y51" s="2">
        <v>4475</v>
      </c>
      <c r="Z51">
        <f t="shared" si="13"/>
        <v>5333</v>
      </c>
      <c r="AA51">
        <f t="shared" si="14"/>
        <v>23865175</v>
      </c>
      <c r="AB51" s="2">
        <f t="shared" si="15"/>
        <v>0</v>
      </c>
      <c r="AC51" s="2">
        <f t="shared" si="16"/>
        <v>0</v>
      </c>
      <c r="AD51" s="2">
        <f t="shared" si="17"/>
        <v>0</v>
      </c>
      <c r="AE51" s="2">
        <f t="shared" si="18"/>
        <v>0</v>
      </c>
      <c r="AF51" s="84">
        <f t="shared" si="19"/>
        <v>0</v>
      </c>
      <c r="AG51" s="2">
        <f t="shared" si="20"/>
        <v>0</v>
      </c>
      <c r="AH51" s="2">
        <f t="shared" si="21"/>
        <v>0</v>
      </c>
      <c r="AI51" s="2">
        <f t="shared" si="22"/>
        <v>0</v>
      </c>
      <c r="AJ51" s="83" t="str">
        <f t="shared" si="23"/>
        <v>N.A.</v>
      </c>
      <c r="AK51" s="2">
        <f t="shared" si="24"/>
        <v>23865175</v>
      </c>
      <c r="AM51" s="2">
        <v>4401</v>
      </c>
      <c r="AN51">
        <f t="shared" si="25"/>
        <v>5546</v>
      </c>
      <c r="AO51">
        <f t="shared" si="26"/>
        <v>24407946</v>
      </c>
      <c r="AP51" s="2">
        <f t="shared" si="1"/>
        <v>0</v>
      </c>
      <c r="AQ51" s="2">
        <f t="shared" si="27"/>
        <v>0</v>
      </c>
      <c r="AR51" s="2">
        <f t="shared" si="28"/>
        <v>0</v>
      </c>
      <c r="AS51" s="2">
        <f t="shared" si="29"/>
        <v>0</v>
      </c>
      <c r="AT51" s="84">
        <f t="shared" si="30"/>
        <v>0</v>
      </c>
      <c r="AU51" s="2">
        <f t="shared" si="31"/>
        <v>0</v>
      </c>
      <c r="AV51" s="2">
        <f t="shared" si="32"/>
        <v>0</v>
      </c>
      <c r="AW51" s="2">
        <f t="shared" si="33"/>
        <v>0</v>
      </c>
      <c r="AX51" s="83" t="str">
        <f t="shared" si="34"/>
        <v>N.A.</v>
      </c>
      <c r="AY51" s="2">
        <f t="shared" si="35"/>
        <v>24407946</v>
      </c>
      <c r="AZ51" s="82"/>
      <c r="BA51" s="2">
        <v>4313</v>
      </c>
      <c r="BB51">
        <f t="shared" si="36"/>
        <v>5768</v>
      </c>
      <c r="BC51">
        <f t="shared" si="37"/>
        <v>24877384</v>
      </c>
      <c r="BD51" s="2">
        <f t="shared" si="38"/>
        <v>0</v>
      </c>
      <c r="BE51" s="2">
        <f t="shared" si="39"/>
        <v>0</v>
      </c>
      <c r="BF51" s="2">
        <f t="shared" si="40"/>
        <v>0</v>
      </c>
      <c r="BG51" s="2">
        <f t="shared" si="41"/>
        <v>0</v>
      </c>
      <c r="BH51" s="84">
        <f t="shared" si="42"/>
        <v>0</v>
      </c>
      <c r="BI51" s="2">
        <f t="shared" si="43"/>
        <v>0</v>
      </c>
      <c r="BJ51" s="2">
        <f t="shared" si="44"/>
        <v>0</v>
      </c>
      <c r="BK51" s="2">
        <f t="shared" si="45"/>
        <v>0</v>
      </c>
      <c r="BL51" s="83" t="str">
        <f t="shared" si="46"/>
        <v>N.A.</v>
      </c>
      <c r="BM51" s="2">
        <f t="shared" si="47"/>
        <v>24877384</v>
      </c>
      <c r="BO51" s="2">
        <v>4224</v>
      </c>
      <c r="BP51">
        <f t="shared" si="48"/>
        <v>5999</v>
      </c>
      <c r="BQ51">
        <f t="shared" si="49"/>
        <v>25339776</v>
      </c>
      <c r="BR51" s="2">
        <f t="shared" si="50"/>
        <v>0</v>
      </c>
      <c r="BS51" s="2">
        <f t="shared" si="51"/>
        <v>0</v>
      </c>
      <c r="BT51" s="2">
        <f t="shared" si="52"/>
        <v>0</v>
      </c>
      <c r="BU51" s="2">
        <f t="shared" si="53"/>
        <v>0</v>
      </c>
      <c r="BV51" s="84">
        <f t="shared" si="54"/>
        <v>0</v>
      </c>
      <c r="BW51" s="2">
        <f t="shared" si="55"/>
        <v>0</v>
      </c>
      <c r="BX51" s="2">
        <f t="shared" si="56"/>
        <v>0</v>
      </c>
      <c r="BY51" s="2">
        <f t="shared" si="57"/>
        <v>0</v>
      </c>
      <c r="BZ51" s="83" t="str">
        <f t="shared" si="58"/>
        <v>N.A.</v>
      </c>
      <c r="CA51" s="2">
        <f t="shared" si="59"/>
        <v>25339776</v>
      </c>
    </row>
    <row r="52" spans="1:79" x14ac:dyDescent="0.2">
      <c r="A52">
        <v>45</v>
      </c>
      <c r="B52" s="2">
        <v>13</v>
      </c>
      <c r="C52" s="2">
        <v>914</v>
      </c>
      <c r="D52" s="2" t="s">
        <v>39</v>
      </c>
      <c r="E52" s="2">
        <v>1190403</v>
      </c>
      <c r="F52" s="2">
        <v>224.5</v>
      </c>
      <c r="G52" s="2">
        <v>4931</v>
      </c>
      <c r="H52" s="2">
        <v>1107010</v>
      </c>
      <c r="I52" s="2">
        <v>66714</v>
      </c>
      <c r="J52" s="82"/>
      <c r="K52" s="2">
        <v>222</v>
      </c>
      <c r="L52" s="2">
        <f t="shared" si="2"/>
        <v>5128</v>
      </c>
      <c r="M52" s="2">
        <f t="shared" si="3"/>
        <v>1138416</v>
      </c>
      <c r="N52" s="2">
        <f t="shared" si="4"/>
        <v>36391</v>
      </c>
      <c r="O52" s="2">
        <f t="shared" si="5"/>
        <v>0</v>
      </c>
      <c r="P52" s="2">
        <f t="shared" si="6"/>
        <v>36391</v>
      </c>
      <c r="Q52" s="2">
        <f t="shared" si="7"/>
        <v>0</v>
      </c>
      <c r="R52" s="84">
        <f t="shared" si="8"/>
        <v>36391</v>
      </c>
      <c r="S52" s="2">
        <f t="shared" si="9"/>
        <v>2</v>
      </c>
      <c r="T52" s="2">
        <f t="shared" si="10"/>
        <v>0</v>
      </c>
      <c r="U52" s="2">
        <f t="shared" si="11"/>
        <v>2</v>
      </c>
      <c r="V52" s="83" t="str">
        <f t="shared" si="0"/>
        <v>70% Adj.</v>
      </c>
      <c r="W52" s="2">
        <f t="shared" si="12"/>
        <v>1174807</v>
      </c>
      <c r="X52" s="82"/>
      <c r="Y52" s="2">
        <v>215</v>
      </c>
      <c r="Z52">
        <f t="shared" si="13"/>
        <v>5333</v>
      </c>
      <c r="AA52">
        <f t="shared" si="14"/>
        <v>1146595</v>
      </c>
      <c r="AB52" s="2">
        <f t="shared" si="15"/>
        <v>26285</v>
      </c>
      <c r="AC52" s="2">
        <f t="shared" si="16"/>
        <v>3205</v>
      </c>
      <c r="AD52" s="2">
        <f t="shared" si="17"/>
        <v>26285</v>
      </c>
      <c r="AE52" s="2">
        <f t="shared" si="18"/>
        <v>0</v>
      </c>
      <c r="AF52" s="84">
        <f t="shared" si="19"/>
        <v>26285</v>
      </c>
      <c r="AG52" s="2">
        <f t="shared" si="20"/>
        <v>2</v>
      </c>
      <c r="AH52" s="2">
        <f t="shared" si="21"/>
        <v>0</v>
      </c>
      <c r="AI52" s="2">
        <f t="shared" si="22"/>
        <v>2</v>
      </c>
      <c r="AJ52" s="83" t="str">
        <f t="shared" si="23"/>
        <v>60% Adj.</v>
      </c>
      <c r="AK52" s="2">
        <f t="shared" si="24"/>
        <v>1172880</v>
      </c>
      <c r="AM52" s="2">
        <v>205</v>
      </c>
      <c r="AN52">
        <f t="shared" si="25"/>
        <v>5546</v>
      </c>
      <c r="AO52">
        <f t="shared" si="26"/>
        <v>1136930</v>
      </c>
      <c r="AP52" s="2">
        <f t="shared" si="1"/>
        <v>26737</v>
      </c>
      <c r="AQ52" s="2">
        <f t="shared" si="27"/>
        <v>21131</v>
      </c>
      <c r="AR52" s="2">
        <f t="shared" si="28"/>
        <v>26737</v>
      </c>
      <c r="AS52" s="2">
        <f t="shared" si="29"/>
        <v>0</v>
      </c>
      <c r="AT52" s="84">
        <f t="shared" si="30"/>
        <v>26737</v>
      </c>
      <c r="AU52" s="2">
        <f t="shared" si="31"/>
        <v>2</v>
      </c>
      <c r="AV52" s="2">
        <f t="shared" si="32"/>
        <v>0</v>
      </c>
      <c r="AW52" s="2">
        <f t="shared" si="33"/>
        <v>2</v>
      </c>
      <c r="AX52" s="83" t="str">
        <f t="shared" si="34"/>
        <v>50% Adj.</v>
      </c>
      <c r="AY52" s="2">
        <f t="shared" si="35"/>
        <v>1163667</v>
      </c>
      <c r="AZ52" s="82"/>
      <c r="BA52" s="2">
        <v>200</v>
      </c>
      <c r="BB52">
        <f t="shared" si="36"/>
        <v>5768</v>
      </c>
      <c r="BC52">
        <f t="shared" si="37"/>
        <v>1153600</v>
      </c>
      <c r="BD52" s="2">
        <f t="shared" si="38"/>
        <v>14721</v>
      </c>
      <c r="BE52" s="2">
        <f t="shared" si="39"/>
        <v>0</v>
      </c>
      <c r="BF52" s="2">
        <f t="shared" si="40"/>
        <v>14721</v>
      </c>
      <c r="BG52" s="2">
        <f t="shared" si="41"/>
        <v>0</v>
      </c>
      <c r="BH52" s="84">
        <f t="shared" si="42"/>
        <v>14721</v>
      </c>
      <c r="BI52" s="2">
        <f t="shared" si="43"/>
        <v>2</v>
      </c>
      <c r="BJ52" s="2">
        <f t="shared" si="44"/>
        <v>0</v>
      </c>
      <c r="BK52" s="2">
        <f t="shared" si="45"/>
        <v>2</v>
      </c>
      <c r="BL52" s="83" t="str">
        <f t="shared" si="46"/>
        <v>40% Adj.</v>
      </c>
      <c r="BM52" s="2">
        <f t="shared" si="47"/>
        <v>1168321</v>
      </c>
      <c r="BO52" s="2">
        <v>195</v>
      </c>
      <c r="BP52">
        <f t="shared" si="48"/>
        <v>5999</v>
      </c>
      <c r="BQ52">
        <f t="shared" si="49"/>
        <v>1169805</v>
      </c>
      <c r="BR52" s="2">
        <f t="shared" si="50"/>
        <v>6179</v>
      </c>
      <c r="BS52" s="2">
        <f t="shared" si="51"/>
        <v>0</v>
      </c>
      <c r="BT52" s="2">
        <f t="shared" si="52"/>
        <v>6179</v>
      </c>
      <c r="BU52" s="2">
        <f t="shared" si="53"/>
        <v>0</v>
      </c>
      <c r="BV52" s="84">
        <f t="shared" si="54"/>
        <v>6179</v>
      </c>
      <c r="BW52" s="2">
        <f t="shared" si="55"/>
        <v>2</v>
      </c>
      <c r="BX52" s="2">
        <f t="shared" si="56"/>
        <v>0</v>
      </c>
      <c r="BY52" s="2">
        <f t="shared" si="57"/>
        <v>2</v>
      </c>
      <c r="BZ52" s="83" t="str">
        <f t="shared" si="58"/>
        <v>30% Adj.</v>
      </c>
      <c r="CA52" s="2">
        <f t="shared" si="59"/>
        <v>1175984</v>
      </c>
    </row>
    <row r="53" spans="1:79" x14ac:dyDescent="0.2">
      <c r="A53">
        <v>46</v>
      </c>
      <c r="B53" s="2">
        <v>7</v>
      </c>
      <c r="C53" s="2">
        <v>916</v>
      </c>
      <c r="D53" s="2" t="s">
        <v>40</v>
      </c>
      <c r="E53" s="2">
        <v>1544892</v>
      </c>
      <c r="F53" s="2">
        <v>261.5</v>
      </c>
      <c r="G53" s="2">
        <v>5101</v>
      </c>
      <c r="H53" s="2">
        <v>1333912</v>
      </c>
      <c r="I53" s="2">
        <v>168784</v>
      </c>
      <c r="J53" s="82"/>
      <c r="K53" s="2">
        <v>261</v>
      </c>
      <c r="L53" s="2">
        <f t="shared" si="2"/>
        <v>5298</v>
      </c>
      <c r="M53" s="2">
        <f t="shared" si="3"/>
        <v>1382778</v>
      </c>
      <c r="N53" s="2">
        <f t="shared" si="4"/>
        <v>113480</v>
      </c>
      <c r="O53" s="2">
        <f t="shared" si="5"/>
        <v>0</v>
      </c>
      <c r="P53" s="2">
        <f t="shared" si="6"/>
        <v>113480</v>
      </c>
      <c r="Q53" s="2">
        <f t="shared" si="7"/>
        <v>0</v>
      </c>
      <c r="R53" s="84">
        <f t="shared" si="8"/>
        <v>113480</v>
      </c>
      <c r="S53" s="2">
        <f t="shared" si="9"/>
        <v>2</v>
      </c>
      <c r="T53" s="2">
        <f t="shared" si="10"/>
        <v>0</v>
      </c>
      <c r="U53" s="2">
        <f t="shared" si="11"/>
        <v>2</v>
      </c>
      <c r="V53" s="83" t="str">
        <f t="shared" si="0"/>
        <v>70% Adj.</v>
      </c>
      <c r="W53" s="2">
        <f t="shared" si="12"/>
        <v>1496258</v>
      </c>
      <c r="X53" s="82"/>
      <c r="Y53" s="2">
        <v>258</v>
      </c>
      <c r="Z53">
        <f t="shared" si="13"/>
        <v>5503</v>
      </c>
      <c r="AA53">
        <f t="shared" si="14"/>
        <v>1419774</v>
      </c>
      <c r="AB53" s="2">
        <f t="shared" si="15"/>
        <v>75071</v>
      </c>
      <c r="AC53" s="2">
        <f t="shared" si="16"/>
        <v>0</v>
      </c>
      <c r="AD53" s="2">
        <f t="shared" si="17"/>
        <v>75071</v>
      </c>
      <c r="AE53" s="2">
        <f t="shared" si="18"/>
        <v>0</v>
      </c>
      <c r="AF53" s="84">
        <f t="shared" si="19"/>
        <v>75071</v>
      </c>
      <c r="AG53" s="2">
        <f t="shared" si="20"/>
        <v>2</v>
      </c>
      <c r="AH53" s="2">
        <f t="shared" si="21"/>
        <v>0</v>
      </c>
      <c r="AI53" s="2">
        <f t="shared" si="22"/>
        <v>2</v>
      </c>
      <c r="AJ53" s="83" t="str">
        <f t="shared" si="23"/>
        <v>60% Adj.</v>
      </c>
      <c r="AK53" s="2">
        <f t="shared" si="24"/>
        <v>1494845</v>
      </c>
      <c r="AM53" s="2">
        <v>253</v>
      </c>
      <c r="AN53">
        <f t="shared" si="25"/>
        <v>5716</v>
      </c>
      <c r="AO53">
        <f t="shared" si="26"/>
        <v>1446148</v>
      </c>
      <c r="AP53" s="2">
        <f t="shared" si="1"/>
        <v>49372</v>
      </c>
      <c r="AQ53" s="2">
        <f t="shared" si="27"/>
        <v>0</v>
      </c>
      <c r="AR53" s="2">
        <f t="shared" si="28"/>
        <v>49372</v>
      </c>
      <c r="AS53" s="2">
        <f t="shared" si="29"/>
        <v>0</v>
      </c>
      <c r="AT53" s="84">
        <f t="shared" si="30"/>
        <v>49372</v>
      </c>
      <c r="AU53" s="2">
        <f t="shared" si="31"/>
        <v>2</v>
      </c>
      <c r="AV53" s="2">
        <f t="shared" si="32"/>
        <v>0</v>
      </c>
      <c r="AW53" s="2">
        <f t="shared" si="33"/>
        <v>2</v>
      </c>
      <c r="AX53" s="83" t="str">
        <f t="shared" si="34"/>
        <v>50% Adj.</v>
      </c>
      <c r="AY53" s="2">
        <f t="shared" si="35"/>
        <v>1495520</v>
      </c>
      <c r="AZ53" s="82"/>
      <c r="BA53" s="2">
        <v>245</v>
      </c>
      <c r="BB53">
        <f t="shared" si="36"/>
        <v>5938</v>
      </c>
      <c r="BC53">
        <f t="shared" si="37"/>
        <v>1454810</v>
      </c>
      <c r="BD53" s="2">
        <f t="shared" si="38"/>
        <v>36033</v>
      </c>
      <c r="BE53" s="2">
        <f t="shared" si="39"/>
        <v>5799</v>
      </c>
      <c r="BF53" s="2">
        <f t="shared" si="40"/>
        <v>36033</v>
      </c>
      <c r="BG53" s="2">
        <f t="shared" si="41"/>
        <v>0</v>
      </c>
      <c r="BH53" s="84">
        <f t="shared" si="42"/>
        <v>36033</v>
      </c>
      <c r="BI53" s="2">
        <f t="shared" si="43"/>
        <v>2</v>
      </c>
      <c r="BJ53" s="2">
        <f t="shared" si="44"/>
        <v>0</v>
      </c>
      <c r="BK53" s="2">
        <f t="shared" si="45"/>
        <v>2</v>
      </c>
      <c r="BL53" s="83" t="str">
        <f t="shared" si="46"/>
        <v>40% Adj.</v>
      </c>
      <c r="BM53" s="2">
        <f t="shared" si="47"/>
        <v>1490843</v>
      </c>
      <c r="BO53" s="2">
        <v>242</v>
      </c>
      <c r="BP53">
        <f t="shared" si="48"/>
        <v>6169</v>
      </c>
      <c r="BQ53">
        <f t="shared" si="49"/>
        <v>1492898</v>
      </c>
      <c r="BR53" s="2">
        <f t="shared" si="50"/>
        <v>15598</v>
      </c>
      <c r="BS53" s="2">
        <f t="shared" si="51"/>
        <v>0</v>
      </c>
      <c r="BT53" s="2">
        <f t="shared" si="52"/>
        <v>15598</v>
      </c>
      <c r="BU53" s="2">
        <f t="shared" si="53"/>
        <v>0</v>
      </c>
      <c r="BV53" s="84">
        <f t="shared" si="54"/>
        <v>15598</v>
      </c>
      <c r="BW53" s="2">
        <f t="shared" si="55"/>
        <v>2</v>
      </c>
      <c r="BX53" s="2">
        <f t="shared" si="56"/>
        <v>0</v>
      </c>
      <c r="BY53" s="2">
        <f t="shared" si="57"/>
        <v>2</v>
      </c>
      <c r="BZ53" s="83" t="str">
        <f t="shared" si="58"/>
        <v>30% Adj.</v>
      </c>
      <c r="CA53" s="2">
        <f t="shared" si="59"/>
        <v>1508496</v>
      </c>
    </row>
    <row r="54" spans="1:79" x14ac:dyDescent="0.2">
      <c r="A54">
        <v>47</v>
      </c>
      <c r="B54" s="2">
        <v>9</v>
      </c>
      <c r="C54" s="2">
        <v>918</v>
      </c>
      <c r="D54" s="2" t="s">
        <v>367</v>
      </c>
      <c r="E54" s="2">
        <v>2527763</v>
      </c>
      <c r="F54" s="2">
        <v>535.70000000000005</v>
      </c>
      <c r="G54" s="2">
        <v>4990</v>
      </c>
      <c r="H54" s="2">
        <v>2673143</v>
      </c>
      <c r="I54" s="2">
        <v>0</v>
      </c>
      <c r="J54" s="82"/>
      <c r="K54" s="2">
        <v>545</v>
      </c>
      <c r="L54" s="2">
        <f t="shared" si="2"/>
        <v>5187</v>
      </c>
      <c r="M54" s="2">
        <f t="shared" si="3"/>
        <v>2826915</v>
      </c>
      <c r="N54" s="2">
        <f t="shared" si="4"/>
        <v>0</v>
      </c>
      <c r="O54" s="2">
        <f t="shared" si="5"/>
        <v>0</v>
      </c>
      <c r="P54" s="2">
        <f t="shared" si="6"/>
        <v>0</v>
      </c>
      <c r="Q54" s="2">
        <f t="shared" si="7"/>
        <v>0</v>
      </c>
      <c r="R54" s="84">
        <f t="shared" si="8"/>
        <v>0</v>
      </c>
      <c r="S54" s="2">
        <f t="shared" si="9"/>
        <v>0</v>
      </c>
      <c r="T54" s="2">
        <f t="shared" si="10"/>
        <v>0</v>
      </c>
      <c r="U54" s="2">
        <f t="shared" si="11"/>
        <v>0</v>
      </c>
      <c r="V54" s="83" t="str">
        <f t="shared" si="0"/>
        <v>N.A.</v>
      </c>
      <c r="W54" s="2">
        <f t="shared" si="12"/>
        <v>2826915</v>
      </c>
      <c r="X54" s="82"/>
      <c r="Y54" s="2">
        <v>551</v>
      </c>
      <c r="Z54">
        <f t="shared" si="13"/>
        <v>5392</v>
      </c>
      <c r="AA54">
        <f t="shared" si="14"/>
        <v>2970992</v>
      </c>
      <c r="AB54" s="2">
        <f t="shared" si="15"/>
        <v>0</v>
      </c>
      <c r="AC54" s="2">
        <f t="shared" si="16"/>
        <v>0</v>
      </c>
      <c r="AD54" s="2">
        <f t="shared" si="17"/>
        <v>0</v>
      </c>
      <c r="AE54" s="2">
        <f t="shared" si="18"/>
        <v>0</v>
      </c>
      <c r="AF54" s="84">
        <f t="shared" si="19"/>
        <v>0</v>
      </c>
      <c r="AG54" s="2">
        <f t="shared" si="20"/>
        <v>0</v>
      </c>
      <c r="AH54" s="2">
        <f t="shared" si="21"/>
        <v>0</v>
      </c>
      <c r="AI54" s="2">
        <f t="shared" si="22"/>
        <v>0</v>
      </c>
      <c r="AJ54" s="83" t="str">
        <f t="shared" si="23"/>
        <v>N.A.</v>
      </c>
      <c r="AK54" s="2">
        <f t="shared" si="24"/>
        <v>2970992</v>
      </c>
      <c r="AM54" s="2">
        <v>565</v>
      </c>
      <c r="AN54">
        <f t="shared" si="25"/>
        <v>5605</v>
      </c>
      <c r="AO54">
        <f t="shared" si="26"/>
        <v>3166825</v>
      </c>
      <c r="AP54" s="2">
        <f t="shared" si="1"/>
        <v>0</v>
      </c>
      <c r="AQ54" s="2">
        <f t="shared" si="27"/>
        <v>0</v>
      </c>
      <c r="AR54" s="2">
        <f t="shared" si="28"/>
        <v>0</v>
      </c>
      <c r="AS54" s="2">
        <f t="shared" si="29"/>
        <v>0</v>
      </c>
      <c r="AT54" s="84">
        <f t="shared" si="30"/>
        <v>0</v>
      </c>
      <c r="AU54" s="2">
        <f t="shared" si="31"/>
        <v>0</v>
      </c>
      <c r="AV54" s="2">
        <f t="shared" si="32"/>
        <v>0</v>
      </c>
      <c r="AW54" s="2">
        <f t="shared" si="33"/>
        <v>0</v>
      </c>
      <c r="AX54" s="83" t="str">
        <f t="shared" si="34"/>
        <v>N.A.</v>
      </c>
      <c r="AY54" s="2">
        <f t="shared" si="35"/>
        <v>3166825</v>
      </c>
      <c r="AZ54" s="82"/>
      <c r="BA54" s="2">
        <v>560</v>
      </c>
      <c r="BB54">
        <f t="shared" si="36"/>
        <v>5827</v>
      </c>
      <c r="BC54">
        <f t="shared" si="37"/>
        <v>3263120</v>
      </c>
      <c r="BD54" s="2">
        <f t="shared" si="38"/>
        <v>0</v>
      </c>
      <c r="BE54" s="2">
        <f t="shared" si="39"/>
        <v>0</v>
      </c>
      <c r="BF54" s="2">
        <f t="shared" si="40"/>
        <v>0</v>
      </c>
      <c r="BG54" s="2">
        <f t="shared" si="41"/>
        <v>0</v>
      </c>
      <c r="BH54" s="84">
        <f t="shared" si="42"/>
        <v>0</v>
      </c>
      <c r="BI54" s="2">
        <f t="shared" si="43"/>
        <v>0</v>
      </c>
      <c r="BJ54" s="2">
        <f t="shared" si="44"/>
        <v>0</v>
      </c>
      <c r="BK54" s="2">
        <f t="shared" si="45"/>
        <v>0</v>
      </c>
      <c r="BL54" s="83" t="str">
        <f t="shared" si="46"/>
        <v>N.A.</v>
      </c>
      <c r="BM54" s="2">
        <f t="shared" si="47"/>
        <v>3263120</v>
      </c>
      <c r="BO54" s="2">
        <v>573</v>
      </c>
      <c r="BP54">
        <f t="shared" si="48"/>
        <v>6058</v>
      </c>
      <c r="BQ54">
        <f t="shared" si="49"/>
        <v>3471234</v>
      </c>
      <c r="BR54" s="2">
        <f t="shared" si="50"/>
        <v>0</v>
      </c>
      <c r="BS54" s="2">
        <f t="shared" si="51"/>
        <v>0</v>
      </c>
      <c r="BT54" s="2">
        <f t="shared" si="52"/>
        <v>0</v>
      </c>
      <c r="BU54" s="2">
        <f t="shared" si="53"/>
        <v>0</v>
      </c>
      <c r="BV54" s="84">
        <f t="shared" si="54"/>
        <v>0</v>
      </c>
      <c r="BW54" s="2">
        <f t="shared" si="55"/>
        <v>0</v>
      </c>
      <c r="BX54" s="2">
        <f t="shared" si="56"/>
        <v>0</v>
      </c>
      <c r="BY54" s="2">
        <f t="shared" si="57"/>
        <v>0</v>
      </c>
      <c r="BZ54" s="83" t="str">
        <f t="shared" si="58"/>
        <v>N.A.</v>
      </c>
      <c r="CA54" s="2">
        <f t="shared" si="59"/>
        <v>3471234</v>
      </c>
    </row>
    <row r="55" spans="1:79" x14ac:dyDescent="0.2">
      <c r="A55">
        <v>48</v>
      </c>
      <c r="B55" s="2">
        <v>9</v>
      </c>
      <c r="C55" s="2">
        <v>936</v>
      </c>
      <c r="D55" s="2" t="s">
        <v>41</v>
      </c>
      <c r="E55" s="2">
        <v>4230610</v>
      </c>
      <c r="F55" s="2">
        <v>927.1</v>
      </c>
      <c r="G55" s="2">
        <v>4931</v>
      </c>
      <c r="H55" s="2">
        <v>4571530</v>
      </c>
      <c r="I55" s="2">
        <v>0</v>
      </c>
      <c r="J55" s="82"/>
      <c r="K55" s="2">
        <v>922</v>
      </c>
      <c r="L55" s="2">
        <f t="shared" si="2"/>
        <v>5128</v>
      </c>
      <c r="M55" s="2">
        <f t="shared" si="3"/>
        <v>4728016</v>
      </c>
      <c r="N55" s="2">
        <f t="shared" si="4"/>
        <v>0</v>
      </c>
      <c r="O55" s="2">
        <f t="shared" si="5"/>
        <v>0</v>
      </c>
      <c r="P55" s="2">
        <f t="shared" si="6"/>
        <v>0</v>
      </c>
      <c r="Q55" s="2">
        <f t="shared" si="7"/>
        <v>0</v>
      </c>
      <c r="R55" s="84">
        <f t="shared" si="8"/>
        <v>0</v>
      </c>
      <c r="S55" s="2">
        <f t="shared" si="9"/>
        <v>0</v>
      </c>
      <c r="T55" s="2">
        <f t="shared" si="10"/>
        <v>0</v>
      </c>
      <c r="U55" s="2">
        <f t="shared" si="11"/>
        <v>0</v>
      </c>
      <c r="V55" s="83" t="str">
        <f t="shared" si="0"/>
        <v>N.A.</v>
      </c>
      <c r="W55" s="2">
        <f t="shared" si="12"/>
        <v>4728016</v>
      </c>
      <c r="X55" s="82"/>
      <c r="Y55" s="2">
        <v>927</v>
      </c>
      <c r="Z55">
        <f t="shared" si="13"/>
        <v>5333</v>
      </c>
      <c r="AA55">
        <f t="shared" si="14"/>
        <v>4943691</v>
      </c>
      <c r="AB55" s="2">
        <f t="shared" si="15"/>
        <v>0</v>
      </c>
      <c r="AC55" s="2">
        <f t="shared" si="16"/>
        <v>0</v>
      </c>
      <c r="AD55" s="2">
        <f t="shared" si="17"/>
        <v>0</v>
      </c>
      <c r="AE55" s="2">
        <f t="shared" si="18"/>
        <v>0</v>
      </c>
      <c r="AF55" s="84">
        <f t="shared" si="19"/>
        <v>0</v>
      </c>
      <c r="AG55" s="2">
        <f t="shared" si="20"/>
        <v>0</v>
      </c>
      <c r="AH55" s="2">
        <f t="shared" si="21"/>
        <v>0</v>
      </c>
      <c r="AI55" s="2">
        <f t="shared" si="22"/>
        <v>0</v>
      </c>
      <c r="AJ55" s="83" t="str">
        <f t="shared" si="23"/>
        <v>N.A.</v>
      </c>
      <c r="AK55" s="2">
        <f t="shared" si="24"/>
        <v>4943691</v>
      </c>
      <c r="AM55" s="2">
        <v>920</v>
      </c>
      <c r="AN55">
        <f t="shared" si="25"/>
        <v>5546</v>
      </c>
      <c r="AO55">
        <f t="shared" si="26"/>
        <v>5102320</v>
      </c>
      <c r="AP55" s="2">
        <f t="shared" si="1"/>
        <v>0</v>
      </c>
      <c r="AQ55" s="2">
        <f t="shared" si="27"/>
        <v>0</v>
      </c>
      <c r="AR55" s="2">
        <f t="shared" si="28"/>
        <v>0</v>
      </c>
      <c r="AS55" s="2">
        <f t="shared" si="29"/>
        <v>0</v>
      </c>
      <c r="AT55" s="84">
        <f t="shared" si="30"/>
        <v>0</v>
      </c>
      <c r="AU55" s="2">
        <f t="shared" si="31"/>
        <v>0</v>
      </c>
      <c r="AV55" s="2">
        <f t="shared" si="32"/>
        <v>0</v>
      </c>
      <c r="AW55" s="2">
        <f t="shared" si="33"/>
        <v>0</v>
      </c>
      <c r="AX55" s="83" t="str">
        <f t="shared" si="34"/>
        <v>N.A.</v>
      </c>
      <c r="AY55" s="2">
        <f t="shared" si="35"/>
        <v>5102320</v>
      </c>
      <c r="AZ55" s="82"/>
      <c r="BA55" s="2">
        <v>919</v>
      </c>
      <c r="BB55">
        <f t="shared" si="36"/>
        <v>5768</v>
      </c>
      <c r="BC55">
        <f t="shared" si="37"/>
        <v>5300792</v>
      </c>
      <c r="BD55" s="2">
        <f t="shared" si="38"/>
        <v>0</v>
      </c>
      <c r="BE55" s="2">
        <f t="shared" si="39"/>
        <v>0</v>
      </c>
      <c r="BF55" s="2">
        <f t="shared" si="40"/>
        <v>0</v>
      </c>
      <c r="BG55" s="2">
        <f t="shared" si="41"/>
        <v>0</v>
      </c>
      <c r="BH55" s="84">
        <f t="shared" si="42"/>
        <v>0</v>
      </c>
      <c r="BI55" s="2">
        <f t="shared" si="43"/>
        <v>0</v>
      </c>
      <c r="BJ55" s="2">
        <f t="shared" si="44"/>
        <v>0</v>
      </c>
      <c r="BK55" s="2">
        <f t="shared" si="45"/>
        <v>0</v>
      </c>
      <c r="BL55" s="83" t="str">
        <f t="shared" si="46"/>
        <v>N.A.</v>
      </c>
      <c r="BM55" s="2">
        <f t="shared" si="47"/>
        <v>5300792</v>
      </c>
      <c r="BO55" s="2">
        <v>915</v>
      </c>
      <c r="BP55">
        <f t="shared" si="48"/>
        <v>5999</v>
      </c>
      <c r="BQ55">
        <f t="shared" si="49"/>
        <v>5489085</v>
      </c>
      <c r="BR55" s="2">
        <f t="shared" si="50"/>
        <v>0</v>
      </c>
      <c r="BS55" s="2">
        <f t="shared" si="51"/>
        <v>0</v>
      </c>
      <c r="BT55" s="2">
        <f t="shared" si="52"/>
        <v>0</v>
      </c>
      <c r="BU55" s="2">
        <f t="shared" si="53"/>
        <v>0</v>
      </c>
      <c r="BV55" s="84">
        <f t="shared" si="54"/>
        <v>0</v>
      </c>
      <c r="BW55" s="2">
        <f t="shared" si="55"/>
        <v>0</v>
      </c>
      <c r="BX55" s="2">
        <f t="shared" si="56"/>
        <v>0</v>
      </c>
      <c r="BY55" s="2">
        <f t="shared" si="57"/>
        <v>0</v>
      </c>
      <c r="BZ55" s="83" t="str">
        <f t="shared" si="58"/>
        <v>N.A.</v>
      </c>
      <c r="CA55" s="2">
        <f t="shared" si="59"/>
        <v>5489085</v>
      </c>
    </row>
    <row r="56" spans="1:79" x14ac:dyDescent="0.2">
      <c r="A56">
        <v>49</v>
      </c>
      <c r="B56" s="2">
        <v>15</v>
      </c>
      <c r="C56" s="2">
        <v>977</v>
      </c>
      <c r="D56" s="2" t="s">
        <v>42</v>
      </c>
      <c r="E56" s="2">
        <v>3252331</v>
      </c>
      <c r="F56" s="2">
        <v>678.7</v>
      </c>
      <c r="G56" s="2">
        <v>4931</v>
      </c>
      <c r="H56" s="2">
        <v>3346670</v>
      </c>
      <c r="I56" s="2">
        <v>0</v>
      </c>
      <c r="J56" s="82"/>
      <c r="K56" s="2">
        <v>673</v>
      </c>
      <c r="L56" s="2">
        <f t="shared" si="2"/>
        <v>5128</v>
      </c>
      <c r="M56" s="2">
        <f t="shared" si="3"/>
        <v>3451144</v>
      </c>
      <c r="N56" s="2">
        <f t="shared" si="4"/>
        <v>0</v>
      </c>
      <c r="O56" s="2">
        <f t="shared" si="5"/>
        <v>0</v>
      </c>
      <c r="P56" s="2">
        <f t="shared" si="6"/>
        <v>0</v>
      </c>
      <c r="Q56" s="2">
        <f t="shared" si="7"/>
        <v>0</v>
      </c>
      <c r="R56" s="84">
        <f t="shared" si="8"/>
        <v>0</v>
      </c>
      <c r="S56" s="2">
        <f t="shared" si="9"/>
        <v>0</v>
      </c>
      <c r="T56" s="2">
        <f t="shared" si="10"/>
        <v>0</v>
      </c>
      <c r="U56" s="2">
        <f t="shared" si="11"/>
        <v>0</v>
      </c>
      <c r="V56" s="83" t="str">
        <f t="shared" si="0"/>
        <v>N.A.</v>
      </c>
      <c r="W56" s="2">
        <f t="shared" si="12"/>
        <v>3451144</v>
      </c>
      <c r="X56" s="82"/>
      <c r="Y56" s="2">
        <v>672</v>
      </c>
      <c r="Z56">
        <f t="shared" si="13"/>
        <v>5333</v>
      </c>
      <c r="AA56">
        <f t="shared" si="14"/>
        <v>3583776</v>
      </c>
      <c r="AB56" s="2">
        <f t="shared" si="15"/>
        <v>0</v>
      </c>
      <c r="AC56" s="2">
        <f t="shared" si="16"/>
        <v>0</v>
      </c>
      <c r="AD56" s="2">
        <f t="shared" si="17"/>
        <v>0</v>
      </c>
      <c r="AE56" s="2">
        <f t="shared" si="18"/>
        <v>0</v>
      </c>
      <c r="AF56" s="84">
        <f t="shared" si="19"/>
        <v>0</v>
      </c>
      <c r="AG56" s="2">
        <f t="shared" si="20"/>
        <v>0</v>
      </c>
      <c r="AH56" s="2">
        <f t="shared" si="21"/>
        <v>0</v>
      </c>
      <c r="AI56" s="2">
        <f t="shared" si="22"/>
        <v>0</v>
      </c>
      <c r="AJ56" s="83" t="str">
        <f t="shared" si="23"/>
        <v>N.A.</v>
      </c>
      <c r="AK56" s="2">
        <f t="shared" si="24"/>
        <v>3583776</v>
      </c>
      <c r="AM56" s="2">
        <v>670</v>
      </c>
      <c r="AN56">
        <f t="shared" si="25"/>
        <v>5546</v>
      </c>
      <c r="AO56">
        <f t="shared" si="26"/>
        <v>3715820</v>
      </c>
      <c r="AP56" s="2">
        <f t="shared" si="1"/>
        <v>0</v>
      </c>
      <c r="AQ56" s="2">
        <f t="shared" si="27"/>
        <v>0</v>
      </c>
      <c r="AR56" s="2">
        <f t="shared" si="28"/>
        <v>0</v>
      </c>
      <c r="AS56" s="2">
        <f t="shared" si="29"/>
        <v>0</v>
      </c>
      <c r="AT56" s="84">
        <f t="shared" si="30"/>
        <v>0</v>
      </c>
      <c r="AU56" s="2">
        <f t="shared" si="31"/>
        <v>0</v>
      </c>
      <c r="AV56" s="2">
        <f t="shared" si="32"/>
        <v>0</v>
      </c>
      <c r="AW56" s="2">
        <f t="shared" si="33"/>
        <v>0</v>
      </c>
      <c r="AX56" s="83" t="str">
        <f t="shared" si="34"/>
        <v>N.A.</v>
      </c>
      <c r="AY56" s="2">
        <f t="shared" si="35"/>
        <v>3715820</v>
      </c>
      <c r="AZ56" s="82"/>
      <c r="BA56" s="2">
        <v>675</v>
      </c>
      <c r="BB56">
        <f t="shared" si="36"/>
        <v>5768</v>
      </c>
      <c r="BC56">
        <f t="shared" si="37"/>
        <v>3893400</v>
      </c>
      <c r="BD56" s="2">
        <f t="shared" si="38"/>
        <v>0</v>
      </c>
      <c r="BE56" s="2">
        <f t="shared" si="39"/>
        <v>0</v>
      </c>
      <c r="BF56" s="2">
        <f t="shared" si="40"/>
        <v>0</v>
      </c>
      <c r="BG56" s="2">
        <f t="shared" si="41"/>
        <v>0</v>
      </c>
      <c r="BH56" s="84">
        <f t="shared" si="42"/>
        <v>0</v>
      </c>
      <c r="BI56" s="2">
        <f t="shared" si="43"/>
        <v>0</v>
      </c>
      <c r="BJ56" s="2">
        <f t="shared" si="44"/>
        <v>0</v>
      </c>
      <c r="BK56" s="2">
        <f t="shared" si="45"/>
        <v>0</v>
      </c>
      <c r="BL56" s="83" t="str">
        <f t="shared" si="46"/>
        <v>N.A.</v>
      </c>
      <c r="BM56" s="2">
        <f t="shared" si="47"/>
        <v>3893400</v>
      </c>
      <c r="BO56" s="2">
        <v>681</v>
      </c>
      <c r="BP56">
        <f t="shared" si="48"/>
        <v>5999</v>
      </c>
      <c r="BQ56">
        <f t="shared" si="49"/>
        <v>4085319</v>
      </c>
      <c r="BR56" s="2">
        <f t="shared" si="50"/>
        <v>0</v>
      </c>
      <c r="BS56" s="2">
        <f t="shared" si="51"/>
        <v>0</v>
      </c>
      <c r="BT56" s="2">
        <f t="shared" si="52"/>
        <v>0</v>
      </c>
      <c r="BU56" s="2">
        <f t="shared" si="53"/>
        <v>0</v>
      </c>
      <c r="BV56" s="84">
        <f t="shared" si="54"/>
        <v>0</v>
      </c>
      <c r="BW56" s="2">
        <f t="shared" si="55"/>
        <v>0</v>
      </c>
      <c r="BX56" s="2">
        <f t="shared" si="56"/>
        <v>0</v>
      </c>
      <c r="BY56" s="2">
        <f t="shared" si="57"/>
        <v>0</v>
      </c>
      <c r="BZ56" s="83" t="str">
        <f t="shared" si="58"/>
        <v>N.A.</v>
      </c>
      <c r="CA56" s="2">
        <f t="shared" si="59"/>
        <v>4085319</v>
      </c>
    </row>
    <row r="57" spans="1:79" x14ac:dyDescent="0.2">
      <c r="A57">
        <v>50</v>
      </c>
      <c r="B57" s="2">
        <v>11</v>
      </c>
      <c r="C57" s="2">
        <v>981</v>
      </c>
      <c r="D57" s="2" t="s">
        <v>43</v>
      </c>
      <c r="E57" s="2">
        <v>6499298</v>
      </c>
      <c r="F57" s="2">
        <v>1534</v>
      </c>
      <c r="G57" s="2">
        <v>4931</v>
      </c>
      <c r="H57" s="2">
        <v>7564154</v>
      </c>
      <c r="I57" s="2">
        <v>0</v>
      </c>
      <c r="J57" s="82"/>
      <c r="K57" s="2">
        <v>1626</v>
      </c>
      <c r="L57" s="2">
        <f t="shared" si="2"/>
        <v>5128</v>
      </c>
      <c r="M57" s="2">
        <f t="shared" si="3"/>
        <v>8338128</v>
      </c>
      <c r="N57" s="2">
        <f t="shared" si="4"/>
        <v>0</v>
      </c>
      <c r="O57" s="2">
        <f t="shared" si="5"/>
        <v>0</v>
      </c>
      <c r="P57" s="2">
        <f t="shared" si="6"/>
        <v>0</v>
      </c>
      <c r="Q57" s="2">
        <f t="shared" si="7"/>
        <v>0</v>
      </c>
      <c r="R57" s="84">
        <f t="shared" si="8"/>
        <v>0</v>
      </c>
      <c r="S57" s="2">
        <f t="shared" si="9"/>
        <v>0</v>
      </c>
      <c r="T57" s="2">
        <f t="shared" si="10"/>
        <v>0</v>
      </c>
      <c r="U57" s="2">
        <f t="shared" si="11"/>
        <v>0</v>
      </c>
      <c r="V57" s="83" t="str">
        <f t="shared" si="0"/>
        <v>N.A.</v>
      </c>
      <c r="W57" s="2">
        <f t="shared" si="12"/>
        <v>8338128</v>
      </c>
      <c r="X57" s="82"/>
      <c r="Y57" s="2">
        <v>1729</v>
      </c>
      <c r="Z57">
        <f t="shared" si="13"/>
        <v>5333</v>
      </c>
      <c r="AA57">
        <f t="shared" si="14"/>
        <v>9220757</v>
      </c>
      <c r="AB57" s="2">
        <f t="shared" si="15"/>
        <v>0</v>
      </c>
      <c r="AC57" s="2">
        <f t="shared" si="16"/>
        <v>0</v>
      </c>
      <c r="AD57" s="2">
        <f t="shared" si="17"/>
        <v>0</v>
      </c>
      <c r="AE57" s="2">
        <f t="shared" si="18"/>
        <v>0</v>
      </c>
      <c r="AF57" s="84">
        <f t="shared" si="19"/>
        <v>0</v>
      </c>
      <c r="AG57" s="2">
        <f t="shared" si="20"/>
        <v>0</v>
      </c>
      <c r="AH57" s="2">
        <f t="shared" si="21"/>
        <v>0</v>
      </c>
      <c r="AI57" s="2">
        <f t="shared" si="22"/>
        <v>0</v>
      </c>
      <c r="AJ57" s="83" t="str">
        <f t="shared" si="23"/>
        <v>N.A.</v>
      </c>
      <c r="AK57" s="2">
        <f t="shared" si="24"/>
        <v>9220757</v>
      </c>
      <c r="AM57" s="2">
        <v>1807</v>
      </c>
      <c r="AN57">
        <f t="shared" si="25"/>
        <v>5546</v>
      </c>
      <c r="AO57">
        <f t="shared" si="26"/>
        <v>10021622</v>
      </c>
      <c r="AP57" s="2">
        <f t="shared" si="1"/>
        <v>0</v>
      </c>
      <c r="AQ57" s="2">
        <f t="shared" si="27"/>
        <v>0</v>
      </c>
      <c r="AR57" s="2">
        <f t="shared" si="28"/>
        <v>0</v>
      </c>
      <c r="AS57" s="2">
        <f t="shared" si="29"/>
        <v>0</v>
      </c>
      <c r="AT57" s="84">
        <f t="shared" si="30"/>
        <v>0</v>
      </c>
      <c r="AU57" s="2">
        <f t="shared" si="31"/>
        <v>0</v>
      </c>
      <c r="AV57" s="2">
        <f t="shared" si="32"/>
        <v>0</v>
      </c>
      <c r="AW57" s="2">
        <f t="shared" si="33"/>
        <v>0</v>
      </c>
      <c r="AX57" s="83" t="str">
        <f t="shared" si="34"/>
        <v>N.A.</v>
      </c>
      <c r="AY57" s="2">
        <f t="shared" si="35"/>
        <v>10021622</v>
      </c>
      <c r="AZ57" s="82"/>
      <c r="BA57" s="2">
        <v>1883</v>
      </c>
      <c r="BB57">
        <f t="shared" si="36"/>
        <v>5768</v>
      </c>
      <c r="BC57">
        <f t="shared" si="37"/>
        <v>10861144</v>
      </c>
      <c r="BD57" s="2">
        <f t="shared" si="38"/>
        <v>0</v>
      </c>
      <c r="BE57" s="2">
        <f t="shared" si="39"/>
        <v>0</v>
      </c>
      <c r="BF57" s="2">
        <f t="shared" si="40"/>
        <v>0</v>
      </c>
      <c r="BG57" s="2">
        <f t="shared" si="41"/>
        <v>0</v>
      </c>
      <c r="BH57" s="84">
        <f t="shared" si="42"/>
        <v>0</v>
      </c>
      <c r="BI57" s="2">
        <f t="shared" si="43"/>
        <v>0</v>
      </c>
      <c r="BJ57" s="2">
        <f t="shared" si="44"/>
        <v>0</v>
      </c>
      <c r="BK57" s="2">
        <f t="shared" si="45"/>
        <v>0</v>
      </c>
      <c r="BL57" s="83" t="str">
        <f t="shared" si="46"/>
        <v>N.A.</v>
      </c>
      <c r="BM57" s="2">
        <f t="shared" si="47"/>
        <v>10861144</v>
      </c>
      <c r="BO57" s="2">
        <v>1944</v>
      </c>
      <c r="BP57">
        <f t="shared" si="48"/>
        <v>5999</v>
      </c>
      <c r="BQ57">
        <f t="shared" si="49"/>
        <v>11662056</v>
      </c>
      <c r="BR57" s="2">
        <f t="shared" si="50"/>
        <v>0</v>
      </c>
      <c r="BS57" s="2">
        <f t="shared" si="51"/>
        <v>0</v>
      </c>
      <c r="BT57" s="2">
        <f t="shared" si="52"/>
        <v>0</v>
      </c>
      <c r="BU57" s="2">
        <f t="shared" si="53"/>
        <v>0</v>
      </c>
      <c r="BV57" s="84">
        <f t="shared" si="54"/>
        <v>0</v>
      </c>
      <c r="BW57" s="2">
        <f t="shared" si="55"/>
        <v>0</v>
      </c>
      <c r="BX57" s="2">
        <f t="shared" si="56"/>
        <v>0</v>
      </c>
      <c r="BY57" s="2">
        <f t="shared" si="57"/>
        <v>0</v>
      </c>
      <c r="BZ57" s="83" t="str">
        <f t="shared" si="58"/>
        <v>N.A.</v>
      </c>
      <c r="CA57" s="2">
        <f t="shared" si="59"/>
        <v>11662056</v>
      </c>
    </row>
    <row r="58" spans="1:79" x14ac:dyDescent="0.2">
      <c r="A58">
        <v>51</v>
      </c>
      <c r="B58" s="2">
        <v>11</v>
      </c>
      <c r="C58" s="2">
        <v>999</v>
      </c>
      <c r="D58" s="2" t="s">
        <v>44</v>
      </c>
      <c r="E58" s="2">
        <v>8609996</v>
      </c>
      <c r="F58" s="2">
        <v>1818.1</v>
      </c>
      <c r="G58" s="2">
        <v>4931</v>
      </c>
      <c r="H58" s="2">
        <v>8965051</v>
      </c>
      <c r="I58" s="2">
        <v>0</v>
      </c>
      <c r="J58" s="82"/>
      <c r="K58" s="2">
        <v>1831</v>
      </c>
      <c r="L58" s="2">
        <f t="shared" si="2"/>
        <v>5128</v>
      </c>
      <c r="M58" s="2">
        <f t="shared" si="3"/>
        <v>9389368</v>
      </c>
      <c r="N58" s="2">
        <f t="shared" si="4"/>
        <v>0</v>
      </c>
      <c r="O58" s="2">
        <f t="shared" si="5"/>
        <v>0</v>
      </c>
      <c r="P58" s="2">
        <f t="shared" si="6"/>
        <v>0</v>
      </c>
      <c r="Q58" s="2">
        <f t="shared" si="7"/>
        <v>0</v>
      </c>
      <c r="R58" s="84">
        <f t="shared" si="8"/>
        <v>0</v>
      </c>
      <c r="S58" s="2">
        <f t="shared" si="9"/>
        <v>0</v>
      </c>
      <c r="T58" s="2">
        <f t="shared" si="10"/>
        <v>0</v>
      </c>
      <c r="U58" s="2">
        <f t="shared" si="11"/>
        <v>0</v>
      </c>
      <c r="V58" s="83" t="str">
        <f t="shared" si="0"/>
        <v>N.A.</v>
      </c>
      <c r="W58" s="2">
        <f t="shared" si="12"/>
        <v>9389368</v>
      </c>
      <c r="X58" s="82"/>
      <c r="Y58" s="2">
        <v>1824</v>
      </c>
      <c r="Z58">
        <f t="shared" si="13"/>
        <v>5333</v>
      </c>
      <c r="AA58">
        <f t="shared" si="14"/>
        <v>9727392</v>
      </c>
      <c r="AB58" s="2">
        <f t="shared" si="15"/>
        <v>0</v>
      </c>
      <c r="AC58" s="2">
        <f t="shared" si="16"/>
        <v>0</v>
      </c>
      <c r="AD58" s="2">
        <f t="shared" si="17"/>
        <v>0</v>
      </c>
      <c r="AE58" s="2">
        <f t="shared" si="18"/>
        <v>0</v>
      </c>
      <c r="AF58" s="84">
        <f t="shared" si="19"/>
        <v>0</v>
      </c>
      <c r="AG58" s="2">
        <f t="shared" si="20"/>
        <v>0</v>
      </c>
      <c r="AH58" s="2">
        <f t="shared" si="21"/>
        <v>0</v>
      </c>
      <c r="AI58" s="2">
        <f t="shared" si="22"/>
        <v>0</v>
      </c>
      <c r="AJ58" s="83" t="str">
        <f t="shared" si="23"/>
        <v>N.A.</v>
      </c>
      <c r="AK58" s="2">
        <f t="shared" si="24"/>
        <v>9727392</v>
      </c>
      <c r="AM58" s="2">
        <v>1806</v>
      </c>
      <c r="AN58">
        <f t="shared" si="25"/>
        <v>5546</v>
      </c>
      <c r="AO58">
        <f t="shared" si="26"/>
        <v>10016076</v>
      </c>
      <c r="AP58" s="2">
        <f t="shared" si="1"/>
        <v>0</v>
      </c>
      <c r="AQ58" s="2">
        <f t="shared" si="27"/>
        <v>0</v>
      </c>
      <c r="AR58" s="2">
        <f t="shared" si="28"/>
        <v>0</v>
      </c>
      <c r="AS58" s="2">
        <f t="shared" si="29"/>
        <v>0</v>
      </c>
      <c r="AT58" s="84">
        <f t="shared" si="30"/>
        <v>0</v>
      </c>
      <c r="AU58" s="2">
        <f t="shared" si="31"/>
        <v>0</v>
      </c>
      <c r="AV58" s="2">
        <f t="shared" si="32"/>
        <v>0</v>
      </c>
      <c r="AW58" s="2">
        <f t="shared" si="33"/>
        <v>0</v>
      </c>
      <c r="AX58" s="83" t="str">
        <f t="shared" si="34"/>
        <v>N.A.</v>
      </c>
      <c r="AY58" s="2">
        <f t="shared" si="35"/>
        <v>10016076</v>
      </c>
      <c r="AZ58" s="82"/>
      <c r="BA58" s="2">
        <v>1811</v>
      </c>
      <c r="BB58">
        <f t="shared" si="36"/>
        <v>5768</v>
      </c>
      <c r="BC58">
        <f t="shared" si="37"/>
        <v>10445848</v>
      </c>
      <c r="BD58" s="2">
        <f t="shared" si="38"/>
        <v>0</v>
      </c>
      <c r="BE58" s="2">
        <f t="shared" si="39"/>
        <v>0</v>
      </c>
      <c r="BF58" s="2">
        <f t="shared" si="40"/>
        <v>0</v>
      </c>
      <c r="BG58" s="2">
        <f t="shared" si="41"/>
        <v>0</v>
      </c>
      <c r="BH58" s="84">
        <f t="shared" si="42"/>
        <v>0</v>
      </c>
      <c r="BI58" s="2">
        <f t="shared" si="43"/>
        <v>0</v>
      </c>
      <c r="BJ58" s="2">
        <f t="shared" si="44"/>
        <v>0</v>
      </c>
      <c r="BK58" s="2">
        <f t="shared" si="45"/>
        <v>0</v>
      </c>
      <c r="BL58" s="83" t="str">
        <f t="shared" si="46"/>
        <v>N.A.</v>
      </c>
      <c r="BM58" s="2">
        <f t="shared" si="47"/>
        <v>10445848</v>
      </c>
      <c r="BO58" s="2">
        <v>1813</v>
      </c>
      <c r="BP58">
        <f t="shared" si="48"/>
        <v>5999</v>
      </c>
      <c r="BQ58">
        <f t="shared" si="49"/>
        <v>10876187</v>
      </c>
      <c r="BR58" s="2">
        <f t="shared" si="50"/>
        <v>0</v>
      </c>
      <c r="BS58" s="2">
        <f t="shared" si="51"/>
        <v>0</v>
      </c>
      <c r="BT58" s="2">
        <f t="shared" si="52"/>
        <v>0</v>
      </c>
      <c r="BU58" s="2">
        <f t="shared" si="53"/>
        <v>0</v>
      </c>
      <c r="BV58" s="84">
        <f t="shared" si="54"/>
        <v>0</v>
      </c>
      <c r="BW58" s="2">
        <f t="shared" si="55"/>
        <v>0</v>
      </c>
      <c r="BX58" s="2">
        <f t="shared" si="56"/>
        <v>0</v>
      </c>
      <c r="BY58" s="2">
        <f t="shared" si="57"/>
        <v>0</v>
      </c>
      <c r="BZ58" s="83" t="str">
        <f t="shared" si="58"/>
        <v>N.A.</v>
      </c>
      <c r="CA58" s="2">
        <f t="shared" si="59"/>
        <v>10876187</v>
      </c>
    </row>
    <row r="59" spans="1:79" x14ac:dyDescent="0.2">
      <c r="A59">
        <v>52</v>
      </c>
      <c r="B59" s="2">
        <v>7</v>
      </c>
      <c r="C59" s="2">
        <v>1044</v>
      </c>
      <c r="D59" s="2" t="s">
        <v>45</v>
      </c>
      <c r="E59" s="2">
        <v>19453711</v>
      </c>
      <c r="F59" s="2">
        <v>4267.1000000000004</v>
      </c>
      <c r="G59" s="2">
        <v>4938</v>
      </c>
      <c r="H59" s="2">
        <v>21070940</v>
      </c>
      <c r="I59" s="2">
        <v>0</v>
      </c>
      <c r="J59" s="82"/>
      <c r="K59" s="2">
        <v>4314</v>
      </c>
      <c r="L59" s="2">
        <f t="shared" si="2"/>
        <v>5135</v>
      </c>
      <c r="M59" s="2">
        <f t="shared" si="3"/>
        <v>22152390</v>
      </c>
      <c r="N59" s="2">
        <f t="shared" si="4"/>
        <v>0</v>
      </c>
      <c r="O59" s="2">
        <f t="shared" si="5"/>
        <v>0</v>
      </c>
      <c r="P59" s="2">
        <f t="shared" si="6"/>
        <v>0</v>
      </c>
      <c r="Q59" s="2">
        <f t="shared" si="7"/>
        <v>0</v>
      </c>
      <c r="R59" s="84">
        <f t="shared" si="8"/>
        <v>0</v>
      </c>
      <c r="S59" s="2">
        <f t="shared" si="9"/>
        <v>0</v>
      </c>
      <c r="T59" s="2">
        <f t="shared" si="10"/>
        <v>0</v>
      </c>
      <c r="U59" s="2">
        <f t="shared" si="11"/>
        <v>0</v>
      </c>
      <c r="V59" s="83" t="str">
        <f t="shared" si="0"/>
        <v>N.A.</v>
      </c>
      <c r="W59" s="2">
        <f t="shared" si="12"/>
        <v>22152390</v>
      </c>
      <c r="X59" s="82"/>
      <c r="Y59" s="2">
        <v>4308</v>
      </c>
      <c r="Z59">
        <f t="shared" si="13"/>
        <v>5340</v>
      </c>
      <c r="AA59">
        <f t="shared" si="14"/>
        <v>23004720</v>
      </c>
      <c r="AB59" s="2">
        <f t="shared" si="15"/>
        <v>0</v>
      </c>
      <c r="AC59" s="2">
        <f t="shared" si="16"/>
        <v>0</v>
      </c>
      <c r="AD59" s="2">
        <f t="shared" si="17"/>
        <v>0</v>
      </c>
      <c r="AE59" s="2">
        <f t="shared" si="18"/>
        <v>0</v>
      </c>
      <c r="AF59" s="84">
        <f t="shared" si="19"/>
        <v>0</v>
      </c>
      <c r="AG59" s="2">
        <f t="shared" si="20"/>
        <v>0</v>
      </c>
      <c r="AH59" s="2">
        <f t="shared" si="21"/>
        <v>0</v>
      </c>
      <c r="AI59" s="2">
        <f t="shared" si="22"/>
        <v>0</v>
      </c>
      <c r="AJ59" s="83" t="str">
        <f t="shared" si="23"/>
        <v>N.A.</v>
      </c>
      <c r="AK59" s="2">
        <f t="shared" si="24"/>
        <v>23004720</v>
      </c>
      <c r="AM59" s="2">
        <v>4315</v>
      </c>
      <c r="AN59">
        <f t="shared" si="25"/>
        <v>5553</v>
      </c>
      <c r="AO59">
        <f t="shared" si="26"/>
        <v>23961195</v>
      </c>
      <c r="AP59" s="2">
        <f t="shared" si="1"/>
        <v>0</v>
      </c>
      <c r="AQ59" s="2">
        <f t="shared" si="27"/>
        <v>0</v>
      </c>
      <c r="AR59" s="2">
        <f t="shared" si="28"/>
        <v>0</v>
      </c>
      <c r="AS59" s="2">
        <f t="shared" si="29"/>
        <v>0</v>
      </c>
      <c r="AT59" s="84">
        <f t="shared" si="30"/>
        <v>0</v>
      </c>
      <c r="AU59" s="2">
        <f t="shared" si="31"/>
        <v>0</v>
      </c>
      <c r="AV59" s="2">
        <f t="shared" si="32"/>
        <v>0</v>
      </c>
      <c r="AW59" s="2">
        <f t="shared" si="33"/>
        <v>0</v>
      </c>
      <c r="AX59" s="83" t="str">
        <f t="shared" si="34"/>
        <v>N.A.</v>
      </c>
      <c r="AY59" s="2">
        <f t="shared" si="35"/>
        <v>23961195</v>
      </c>
      <c r="AZ59" s="82"/>
      <c r="BA59" s="2">
        <v>4312</v>
      </c>
      <c r="BB59">
        <f t="shared" si="36"/>
        <v>5775</v>
      </c>
      <c r="BC59">
        <f t="shared" si="37"/>
        <v>24901800</v>
      </c>
      <c r="BD59" s="2">
        <f t="shared" si="38"/>
        <v>0</v>
      </c>
      <c r="BE59" s="2">
        <f t="shared" si="39"/>
        <v>0</v>
      </c>
      <c r="BF59" s="2">
        <f t="shared" si="40"/>
        <v>0</v>
      </c>
      <c r="BG59" s="2">
        <f t="shared" si="41"/>
        <v>0</v>
      </c>
      <c r="BH59" s="84">
        <f t="shared" si="42"/>
        <v>0</v>
      </c>
      <c r="BI59" s="2">
        <f t="shared" si="43"/>
        <v>0</v>
      </c>
      <c r="BJ59" s="2">
        <f t="shared" si="44"/>
        <v>0</v>
      </c>
      <c r="BK59" s="2">
        <f t="shared" si="45"/>
        <v>0</v>
      </c>
      <c r="BL59" s="83" t="str">
        <f t="shared" si="46"/>
        <v>N.A.</v>
      </c>
      <c r="BM59" s="2">
        <f t="shared" si="47"/>
        <v>24901800</v>
      </c>
      <c r="BO59" s="2">
        <v>4330</v>
      </c>
      <c r="BP59">
        <f t="shared" si="48"/>
        <v>6006</v>
      </c>
      <c r="BQ59">
        <f t="shared" si="49"/>
        <v>26005980</v>
      </c>
      <c r="BR59" s="2">
        <f t="shared" si="50"/>
        <v>0</v>
      </c>
      <c r="BS59" s="2">
        <f t="shared" si="51"/>
        <v>0</v>
      </c>
      <c r="BT59" s="2">
        <f t="shared" si="52"/>
        <v>0</v>
      </c>
      <c r="BU59" s="2">
        <f t="shared" si="53"/>
        <v>0</v>
      </c>
      <c r="BV59" s="84">
        <f t="shared" si="54"/>
        <v>0</v>
      </c>
      <c r="BW59" s="2">
        <f t="shared" si="55"/>
        <v>0</v>
      </c>
      <c r="BX59" s="2">
        <f t="shared" si="56"/>
        <v>0</v>
      </c>
      <c r="BY59" s="2">
        <f t="shared" si="57"/>
        <v>0</v>
      </c>
      <c r="BZ59" s="83" t="str">
        <f t="shared" si="58"/>
        <v>N.A.</v>
      </c>
      <c r="CA59" s="2">
        <f t="shared" si="59"/>
        <v>26005980</v>
      </c>
    </row>
    <row r="60" spans="1:79" x14ac:dyDescent="0.2">
      <c r="A60">
        <v>53</v>
      </c>
      <c r="B60" s="2">
        <v>10</v>
      </c>
      <c r="C60" s="2">
        <v>1053</v>
      </c>
      <c r="D60" s="2" t="s">
        <v>46</v>
      </c>
      <c r="E60" s="2">
        <v>83018858</v>
      </c>
      <c r="F60" s="2">
        <v>17691.099999999999</v>
      </c>
      <c r="G60" s="2">
        <v>4931</v>
      </c>
      <c r="H60" s="2">
        <v>87234814</v>
      </c>
      <c r="I60" s="2">
        <v>0</v>
      </c>
      <c r="J60" s="82"/>
      <c r="K60" s="2">
        <v>17668</v>
      </c>
      <c r="L60" s="2">
        <f t="shared" si="2"/>
        <v>5128</v>
      </c>
      <c r="M60" s="2">
        <f t="shared" si="3"/>
        <v>90601504</v>
      </c>
      <c r="N60" s="2">
        <f t="shared" si="4"/>
        <v>0</v>
      </c>
      <c r="O60" s="2">
        <f t="shared" si="5"/>
        <v>0</v>
      </c>
      <c r="P60" s="2">
        <f t="shared" si="6"/>
        <v>0</v>
      </c>
      <c r="Q60" s="2">
        <f t="shared" si="7"/>
        <v>0</v>
      </c>
      <c r="R60" s="84">
        <f t="shared" si="8"/>
        <v>0</v>
      </c>
      <c r="S60" s="2">
        <f t="shared" si="9"/>
        <v>0</v>
      </c>
      <c r="T60" s="2">
        <f t="shared" si="10"/>
        <v>0</v>
      </c>
      <c r="U60" s="2">
        <f t="shared" si="11"/>
        <v>0</v>
      </c>
      <c r="V60" s="83" t="str">
        <f t="shared" si="0"/>
        <v>N.A.</v>
      </c>
      <c r="W60" s="2">
        <f t="shared" si="12"/>
        <v>90601504</v>
      </c>
      <c r="X60" s="82"/>
      <c r="Y60" s="2">
        <v>17722</v>
      </c>
      <c r="Z60">
        <f t="shared" si="13"/>
        <v>5333</v>
      </c>
      <c r="AA60">
        <f t="shared" si="14"/>
        <v>94511426</v>
      </c>
      <c r="AB60" s="2">
        <f t="shared" si="15"/>
        <v>0</v>
      </c>
      <c r="AC60" s="2">
        <f t="shared" si="16"/>
        <v>0</v>
      </c>
      <c r="AD60" s="2">
        <f t="shared" si="17"/>
        <v>0</v>
      </c>
      <c r="AE60" s="2">
        <f t="shared" si="18"/>
        <v>0</v>
      </c>
      <c r="AF60" s="84">
        <f t="shared" si="19"/>
        <v>0</v>
      </c>
      <c r="AG60" s="2">
        <f t="shared" si="20"/>
        <v>0</v>
      </c>
      <c r="AH60" s="2">
        <f t="shared" si="21"/>
        <v>0</v>
      </c>
      <c r="AI60" s="2">
        <f t="shared" si="22"/>
        <v>0</v>
      </c>
      <c r="AJ60" s="83" t="str">
        <f t="shared" si="23"/>
        <v>N.A.</v>
      </c>
      <c r="AK60" s="2">
        <f t="shared" si="24"/>
        <v>94511426</v>
      </c>
      <c r="AM60" s="2">
        <v>17673</v>
      </c>
      <c r="AN60">
        <f t="shared" si="25"/>
        <v>5546</v>
      </c>
      <c r="AO60">
        <f t="shared" si="26"/>
        <v>98014458</v>
      </c>
      <c r="AP60" s="2">
        <f t="shared" si="1"/>
        <v>0</v>
      </c>
      <c r="AQ60" s="2">
        <f t="shared" si="27"/>
        <v>0</v>
      </c>
      <c r="AR60" s="2">
        <f t="shared" si="28"/>
        <v>0</v>
      </c>
      <c r="AS60" s="2">
        <f t="shared" si="29"/>
        <v>0</v>
      </c>
      <c r="AT60" s="84">
        <f t="shared" si="30"/>
        <v>0</v>
      </c>
      <c r="AU60" s="2">
        <f t="shared" si="31"/>
        <v>0</v>
      </c>
      <c r="AV60" s="2">
        <f t="shared" si="32"/>
        <v>0</v>
      </c>
      <c r="AW60" s="2">
        <f t="shared" si="33"/>
        <v>0</v>
      </c>
      <c r="AX60" s="83" t="str">
        <f t="shared" si="34"/>
        <v>N.A.</v>
      </c>
      <c r="AY60" s="2">
        <f t="shared" si="35"/>
        <v>98014458</v>
      </c>
      <c r="AZ60" s="82"/>
      <c r="BA60" s="2">
        <v>17575</v>
      </c>
      <c r="BB60">
        <f t="shared" si="36"/>
        <v>5768</v>
      </c>
      <c r="BC60">
        <f t="shared" si="37"/>
        <v>101372600</v>
      </c>
      <c r="BD60" s="2">
        <f t="shared" si="38"/>
        <v>0</v>
      </c>
      <c r="BE60" s="2">
        <f t="shared" si="39"/>
        <v>0</v>
      </c>
      <c r="BF60" s="2">
        <f t="shared" si="40"/>
        <v>0</v>
      </c>
      <c r="BG60" s="2">
        <f t="shared" si="41"/>
        <v>0</v>
      </c>
      <c r="BH60" s="84">
        <f t="shared" si="42"/>
        <v>0</v>
      </c>
      <c r="BI60" s="2">
        <f t="shared" si="43"/>
        <v>0</v>
      </c>
      <c r="BJ60" s="2">
        <f t="shared" si="44"/>
        <v>0</v>
      </c>
      <c r="BK60" s="2">
        <f t="shared" si="45"/>
        <v>0</v>
      </c>
      <c r="BL60" s="83" t="str">
        <f t="shared" si="46"/>
        <v>N.A.</v>
      </c>
      <c r="BM60" s="2">
        <f t="shared" si="47"/>
        <v>101372600</v>
      </c>
      <c r="BO60" s="2">
        <v>17431</v>
      </c>
      <c r="BP60">
        <f t="shared" si="48"/>
        <v>5999</v>
      </c>
      <c r="BQ60">
        <f t="shared" si="49"/>
        <v>104568569</v>
      </c>
      <c r="BR60" s="2">
        <f t="shared" si="50"/>
        <v>0</v>
      </c>
      <c r="BS60" s="2">
        <f t="shared" si="51"/>
        <v>0</v>
      </c>
      <c r="BT60" s="2">
        <f t="shared" si="52"/>
        <v>0</v>
      </c>
      <c r="BU60" s="2">
        <f t="shared" si="53"/>
        <v>0</v>
      </c>
      <c r="BV60" s="84">
        <f t="shared" si="54"/>
        <v>0</v>
      </c>
      <c r="BW60" s="2">
        <f t="shared" si="55"/>
        <v>0</v>
      </c>
      <c r="BX60" s="2">
        <f t="shared" si="56"/>
        <v>0</v>
      </c>
      <c r="BY60" s="2">
        <f t="shared" si="57"/>
        <v>0</v>
      </c>
      <c r="BZ60" s="83" t="str">
        <f t="shared" si="58"/>
        <v>N.A.</v>
      </c>
      <c r="CA60" s="2">
        <f t="shared" si="59"/>
        <v>104568569</v>
      </c>
    </row>
    <row r="61" spans="1:79" x14ac:dyDescent="0.2">
      <c r="A61">
        <v>54</v>
      </c>
      <c r="B61" s="2">
        <v>10</v>
      </c>
      <c r="C61" s="2">
        <v>1062</v>
      </c>
      <c r="D61" s="2" t="s">
        <v>47</v>
      </c>
      <c r="E61" s="2">
        <v>5061207</v>
      </c>
      <c r="F61" s="2">
        <v>1140.7</v>
      </c>
      <c r="G61" s="2">
        <v>4931</v>
      </c>
      <c r="H61" s="2">
        <v>5624792</v>
      </c>
      <c r="I61" s="2">
        <v>0</v>
      </c>
      <c r="J61" s="82"/>
      <c r="K61" s="2">
        <v>1176</v>
      </c>
      <c r="L61" s="2">
        <f t="shared" si="2"/>
        <v>5128</v>
      </c>
      <c r="M61" s="2">
        <f t="shared" si="3"/>
        <v>6030528</v>
      </c>
      <c r="N61" s="2">
        <f t="shared" si="4"/>
        <v>0</v>
      </c>
      <c r="O61" s="2">
        <f t="shared" si="5"/>
        <v>0</v>
      </c>
      <c r="P61" s="2">
        <f t="shared" si="6"/>
        <v>0</v>
      </c>
      <c r="Q61" s="2">
        <f t="shared" si="7"/>
        <v>0</v>
      </c>
      <c r="R61" s="84">
        <f t="shared" si="8"/>
        <v>0</v>
      </c>
      <c r="S61" s="2">
        <f t="shared" si="9"/>
        <v>0</v>
      </c>
      <c r="T61" s="2">
        <f t="shared" si="10"/>
        <v>0</v>
      </c>
      <c r="U61" s="2">
        <f t="shared" si="11"/>
        <v>0</v>
      </c>
      <c r="V61" s="83" t="str">
        <f t="shared" si="0"/>
        <v>N.A.</v>
      </c>
      <c r="W61" s="2">
        <f t="shared" si="12"/>
        <v>6030528</v>
      </c>
      <c r="X61" s="82"/>
      <c r="Y61" s="2">
        <v>1208</v>
      </c>
      <c r="Z61">
        <f t="shared" si="13"/>
        <v>5333</v>
      </c>
      <c r="AA61">
        <f t="shared" si="14"/>
        <v>6442264</v>
      </c>
      <c r="AB61" s="2">
        <f t="shared" si="15"/>
        <v>0</v>
      </c>
      <c r="AC61" s="2">
        <f t="shared" si="16"/>
        <v>0</v>
      </c>
      <c r="AD61" s="2">
        <f t="shared" si="17"/>
        <v>0</v>
      </c>
      <c r="AE61" s="2">
        <f t="shared" si="18"/>
        <v>0</v>
      </c>
      <c r="AF61" s="84">
        <f t="shared" si="19"/>
        <v>0</v>
      </c>
      <c r="AG61" s="2">
        <f t="shared" si="20"/>
        <v>0</v>
      </c>
      <c r="AH61" s="2">
        <f t="shared" si="21"/>
        <v>0</v>
      </c>
      <c r="AI61" s="2">
        <f t="shared" si="22"/>
        <v>0</v>
      </c>
      <c r="AJ61" s="83" t="str">
        <f t="shared" si="23"/>
        <v>N.A.</v>
      </c>
      <c r="AK61" s="2">
        <f t="shared" si="24"/>
        <v>6442264</v>
      </c>
      <c r="AM61" s="2">
        <v>1251</v>
      </c>
      <c r="AN61">
        <f t="shared" si="25"/>
        <v>5546</v>
      </c>
      <c r="AO61">
        <f t="shared" si="26"/>
        <v>6938046</v>
      </c>
      <c r="AP61" s="2">
        <f t="shared" si="1"/>
        <v>0</v>
      </c>
      <c r="AQ61" s="2">
        <f t="shared" si="27"/>
        <v>0</v>
      </c>
      <c r="AR61" s="2">
        <f t="shared" si="28"/>
        <v>0</v>
      </c>
      <c r="AS61" s="2">
        <f t="shared" si="29"/>
        <v>0</v>
      </c>
      <c r="AT61" s="84">
        <f t="shared" si="30"/>
        <v>0</v>
      </c>
      <c r="AU61" s="2">
        <f t="shared" si="31"/>
        <v>0</v>
      </c>
      <c r="AV61" s="2">
        <f t="shared" si="32"/>
        <v>0</v>
      </c>
      <c r="AW61" s="2">
        <f t="shared" si="33"/>
        <v>0</v>
      </c>
      <c r="AX61" s="83" t="str">
        <f t="shared" si="34"/>
        <v>N.A.</v>
      </c>
      <c r="AY61" s="2">
        <f t="shared" si="35"/>
        <v>6938046</v>
      </c>
      <c r="AZ61" s="82"/>
      <c r="BA61" s="2">
        <v>1267</v>
      </c>
      <c r="BB61">
        <f t="shared" si="36"/>
        <v>5768</v>
      </c>
      <c r="BC61">
        <f t="shared" si="37"/>
        <v>7308056</v>
      </c>
      <c r="BD61" s="2">
        <f t="shared" si="38"/>
        <v>0</v>
      </c>
      <c r="BE61" s="2">
        <f t="shared" si="39"/>
        <v>0</v>
      </c>
      <c r="BF61" s="2">
        <f t="shared" si="40"/>
        <v>0</v>
      </c>
      <c r="BG61" s="2">
        <f t="shared" si="41"/>
        <v>0</v>
      </c>
      <c r="BH61" s="84">
        <f t="shared" si="42"/>
        <v>0</v>
      </c>
      <c r="BI61" s="2">
        <f t="shared" si="43"/>
        <v>0</v>
      </c>
      <c r="BJ61" s="2">
        <f t="shared" si="44"/>
        <v>0</v>
      </c>
      <c r="BK61" s="2">
        <f t="shared" si="45"/>
        <v>0</v>
      </c>
      <c r="BL61" s="83" t="str">
        <f t="shared" si="46"/>
        <v>N.A.</v>
      </c>
      <c r="BM61" s="2">
        <f t="shared" si="47"/>
        <v>7308056</v>
      </c>
      <c r="BO61" s="2">
        <v>1292</v>
      </c>
      <c r="BP61">
        <f t="shared" si="48"/>
        <v>5999</v>
      </c>
      <c r="BQ61">
        <f t="shared" si="49"/>
        <v>7750708</v>
      </c>
      <c r="BR61" s="2">
        <f t="shared" si="50"/>
        <v>0</v>
      </c>
      <c r="BS61" s="2">
        <f t="shared" si="51"/>
        <v>0</v>
      </c>
      <c r="BT61" s="2">
        <f t="shared" si="52"/>
        <v>0</v>
      </c>
      <c r="BU61" s="2">
        <f t="shared" si="53"/>
        <v>0</v>
      </c>
      <c r="BV61" s="84">
        <f t="shared" si="54"/>
        <v>0</v>
      </c>
      <c r="BW61" s="2">
        <f t="shared" si="55"/>
        <v>0</v>
      </c>
      <c r="BX61" s="2">
        <f t="shared" si="56"/>
        <v>0</v>
      </c>
      <c r="BY61" s="2">
        <f t="shared" si="57"/>
        <v>0</v>
      </c>
      <c r="BZ61" s="83" t="str">
        <f t="shared" si="58"/>
        <v>N.A.</v>
      </c>
      <c r="CA61" s="2">
        <f t="shared" si="59"/>
        <v>7750708</v>
      </c>
    </row>
    <row r="62" spans="1:79" x14ac:dyDescent="0.2">
      <c r="A62">
        <v>55</v>
      </c>
      <c r="B62" s="2">
        <v>15</v>
      </c>
      <c r="C62" s="2">
        <v>1071</v>
      </c>
      <c r="D62" s="2" t="s">
        <v>48</v>
      </c>
      <c r="E62" s="2">
        <v>7912938</v>
      </c>
      <c r="F62" s="2">
        <v>1586.7</v>
      </c>
      <c r="G62" s="2">
        <v>4990</v>
      </c>
      <c r="H62" s="2">
        <v>7917633</v>
      </c>
      <c r="I62" s="2">
        <v>27754</v>
      </c>
      <c r="J62" s="82"/>
      <c r="K62" s="2">
        <v>1557</v>
      </c>
      <c r="L62" s="2">
        <f t="shared" si="2"/>
        <v>5187</v>
      </c>
      <c r="M62" s="2">
        <f t="shared" si="3"/>
        <v>8076159</v>
      </c>
      <c r="N62" s="2">
        <f t="shared" si="4"/>
        <v>0</v>
      </c>
      <c r="O62" s="2">
        <f t="shared" si="5"/>
        <v>0</v>
      </c>
      <c r="P62" s="2">
        <f t="shared" si="6"/>
        <v>0</v>
      </c>
      <c r="Q62" s="2">
        <f t="shared" si="7"/>
        <v>0</v>
      </c>
      <c r="R62" s="84">
        <f t="shared" si="8"/>
        <v>0</v>
      </c>
      <c r="S62" s="2">
        <f t="shared" si="9"/>
        <v>0</v>
      </c>
      <c r="T62" s="2">
        <f t="shared" si="10"/>
        <v>0</v>
      </c>
      <c r="U62" s="2">
        <f t="shared" si="11"/>
        <v>0</v>
      </c>
      <c r="V62" s="83" t="str">
        <f t="shared" si="0"/>
        <v>N.A.</v>
      </c>
      <c r="W62" s="2">
        <f t="shared" si="12"/>
        <v>8076159</v>
      </c>
      <c r="X62" s="82"/>
      <c r="Y62" s="2">
        <v>1521</v>
      </c>
      <c r="Z62">
        <f t="shared" si="13"/>
        <v>5392</v>
      </c>
      <c r="AA62">
        <f t="shared" si="14"/>
        <v>8201232</v>
      </c>
      <c r="AB62" s="2">
        <f t="shared" si="15"/>
        <v>0</v>
      </c>
      <c r="AC62" s="2">
        <f t="shared" si="16"/>
        <v>0</v>
      </c>
      <c r="AD62" s="2">
        <f t="shared" si="17"/>
        <v>0</v>
      </c>
      <c r="AE62" s="2">
        <f t="shared" si="18"/>
        <v>0</v>
      </c>
      <c r="AF62" s="84">
        <f t="shared" si="19"/>
        <v>0</v>
      </c>
      <c r="AG62" s="2">
        <f t="shared" si="20"/>
        <v>0</v>
      </c>
      <c r="AH62" s="2">
        <f t="shared" si="21"/>
        <v>0</v>
      </c>
      <c r="AI62" s="2">
        <f t="shared" si="22"/>
        <v>0</v>
      </c>
      <c r="AJ62" s="83" t="str">
        <f t="shared" si="23"/>
        <v>N.A.</v>
      </c>
      <c r="AK62" s="2">
        <f t="shared" si="24"/>
        <v>8201232</v>
      </c>
      <c r="AM62" s="2">
        <v>1483</v>
      </c>
      <c r="AN62">
        <f t="shared" si="25"/>
        <v>5605</v>
      </c>
      <c r="AO62">
        <f t="shared" si="26"/>
        <v>8312215</v>
      </c>
      <c r="AP62" s="2">
        <f t="shared" si="1"/>
        <v>0</v>
      </c>
      <c r="AQ62" s="2">
        <f t="shared" si="27"/>
        <v>0</v>
      </c>
      <c r="AR62" s="2">
        <f t="shared" si="28"/>
        <v>0</v>
      </c>
      <c r="AS62" s="2">
        <f t="shared" si="29"/>
        <v>0</v>
      </c>
      <c r="AT62" s="84">
        <f t="shared" si="30"/>
        <v>0</v>
      </c>
      <c r="AU62" s="2">
        <f t="shared" si="31"/>
        <v>0</v>
      </c>
      <c r="AV62" s="2">
        <f t="shared" si="32"/>
        <v>0</v>
      </c>
      <c r="AW62" s="2">
        <f t="shared" si="33"/>
        <v>0</v>
      </c>
      <c r="AX62" s="83" t="str">
        <f t="shared" si="34"/>
        <v>N.A.</v>
      </c>
      <c r="AY62" s="2">
        <f t="shared" si="35"/>
        <v>8312215</v>
      </c>
      <c r="AZ62" s="82"/>
      <c r="BA62" s="2">
        <v>1470</v>
      </c>
      <c r="BB62">
        <f t="shared" si="36"/>
        <v>5827</v>
      </c>
      <c r="BC62">
        <f t="shared" si="37"/>
        <v>8565690</v>
      </c>
      <c r="BD62" s="2">
        <f t="shared" si="38"/>
        <v>0</v>
      </c>
      <c r="BE62" s="2">
        <f t="shared" si="39"/>
        <v>0</v>
      </c>
      <c r="BF62" s="2">
        <f t="shared" si="40"/>
        <v>0</v>
      </c>
      <c r="BG62" s="2">
        <f t="shared" si="41"/>
        <v>0</v>
      </c>
      <c r="BH62" s="84">
        <f t="shared" si="42"/>
        <v>0</v>
      </c>
      <c r="BI62" s="2">
        <f t="shared" si="43"/>
        <v>0</v>
      </c>
      <c r="BJ62" s="2">
        <f t="shared" si="44"/>
        <v>0</v>
      </c>
      <c r="BK62" s="2">
        <f t="shared" si="45"/>
        <v>0</v>
      </c>
      <c r="BL62" s="83" t="str">
        <f t="shared" si="46"/>
        <v>N.A.</v>
      </c>
      <c r="BM62" s="2">
        <f t="shared" si="47"/>
        <v>8565690</v>
      </c>
      <c r="BO62" s="2">
        <v>1424</v>
      </c>
      <c r="BP62">
        <f t="shared" si="48"/>
        <v>6058</v>
      </c>
      <c r="BQ62">
        <f t="shared" si="49"/>
        <v>8626592</v>
      </c>
      <c r="BR62" s="2">
        <f t="shared" si="50"/>
        <v>0</v>
      </c>
      <c r="BS62" s="2">
        <f t="shared" si="51"/>
        <v>24755</v>
      </c>
      <c r="BT62" s="2">
        <f t="shared" si="52"/>
        <v>0</v>
      </c>
      <c r="BU62" s="2">
        <f t="shared" si="53"/>
        <v>24755</v>
      </c>
      <c r="BV62" s="84">
        <f t="shared" si="54"/>
        <v>24755</v>
      </c>
      <c r="BW62" s="2">
        <f t="shared" si="55"/>
        <v>0</v>
      </c>
      <c r="BX62" s="2">
        <f t="shared" si="56"/>
        <v>1</v>
      </c>
      <c r="BY62" s="2">
        <f t="shared" si="57"/>
        <v>1</v>
      </c>
      <c r="BZ62" s="83" t="str">
        <f t="shared" si="58"/>
        <v>101% Adj.</v>
      </c>
      <c r="CA62" s="2">
        <f t="shared" si="59"/>
        <v>8651347</v>
      </c>
    </row>
    <row r="63" spans="1:79" x14ac:dyDescent="0.2">
      <c r="A63">
        <v>56</v>
      </c>
      <c r="B63" s="2">
        <v>16</v>
      </c>
      <c r="C63" s="2">
        <v>1079</v>
      </c>
      <c r="D63" s="2" t="s">
        <v>52</v>
      </c>
      <c r="E63" s="2">
        <v>4845980</v>
      </c>
      <c r="F63" s="2">
        <v>999.5</v>
      </c>
      <c r="G63" s="2">
        <v>4931</v>
      </c>
      <c r="H63" s="2">
        <v>4928535</v>
      </c>
      <c r="I63" s="2">
        <v>0</v>
      </c>
      <c r="J63" s="82"/>
      <c r="K63" s="2">
        <v>985</v>
      </c>
      <c r="L63" s="2">
        <f t="shared" si="2"/>
        <v>5128</v>
      </c>
      <c r="M63" s="2">
        <f t="shared" si="3"/>
        <v>5051080</v>
      </c>
      <c r="N63" s="2">
        <f t="shared" si="4"/>
        <v>0</v>
      </c>
      <c r="O63" s="2">
        <f t="shared" si="5"/>
        <v>0</v>
      </c>
      <c r="P63" s="2">
        <f t="shared" si="6"/>
        <v>0</v>
      </c>
      <c r="Q63" s="2">
        <f t="shared" si="7"/>
        <v>0</v>
      </c>
      <c r="R63" s="84">
        <f t="shared" si="8"/>
        <v>0</v>
      </c>
      <c r="S63" s="2">
        <f t="shared" si="9"/>
        <v>0</v>
      </c>
      <c r="T63" s="2">
        <f t="shared" si="10"/>
        <v>0</v>
      </c>
      <c r="U63" s="2">
        <f t="shared" si="11"/>
        <v>0</v>
      </c>
      <c r="V63" s="83" t="str">
        <f t="shared" si="0"/>
        <v>N.A.</v>
      </c>
      <c r="W63" s="2">
        <f t="shared" si="12"/>
        <v>5051080</v>
      </c>
      <c r="X63" s="82"/>
      <c r="Y63" s="2">
        <v>977</v>
      </c>
      <c r="Z63">
        <f t="shared" si="13"/>
        <v>5333</v>
      </c>
      <c r="AA63">
        <f t="shared" si="14"/>
        <v>5210341</v>
      </c>
      <c r="AB63" s="2">
        <f t="shared" si="15"/>
        <v>0</v>
      </c>
      <c r="AC63" s="2">
        <f t="shared" si="16"/>
        <v>0</v>
      </c>
      <c r="AD63" s="2">
        <f t="shared" si="17"/>
        <v>0</v>
      </c>
      <c r="AE63" s="2">
        <f t="shared" si="18"/>
        <v>0</v>
      </c>
      <c r="AF63" s="84">
        <f t="shared" si="19"/>
        <v>0</v>
      </c>
      <c r="AG63" s="2">
        <f t="shared" si="20"/>
        <v>0</v>
      </c>
      <c r="AH63" s="2">
        <f t="shared" si="21"/>
        <v>0</v>
      </c>
      <c r="AI63" s="2">
        <f t="shared" si="22"/>
        <v>0</v>
      </c>
      <c r="AJ63" s="83" t="str">
        <f t="shared" si="23"/>
        <v>N.A.</v>
      </c>
      <c r="AK63" s="2">
        <f t="shared" si="24"/>
        <v>5210341</v>
      </c>
      <c r="AM63" s="2">
        <v>951</v>
      </c>
      <c r="AN63">
        <f t="shared" si="25"/>
        <v>5546</v>
      </c>
      <c r="AO63">
        <f t="shared" si="26"/>
        <v>5274246</v>
      </c>
      <c r="AP63" s="2">
        <f t="shared" si="1"/>
        <v>0</v>
      </c>
      <c r="AQ63" s="2">
        <f t="shared" si="27"/>
        <v>0</v>
      </c>
      <c r="AR63" s="2">
        <f t="shared" si="28"/>
        <v>0</v>
      </c>
      <c r="AS63" s="2">
        <f t="shared" si="29"/>
        <v>0</v>
      </c>
      <c r="AT63" s="84">
        <f t="shared" si="30"/>
        <v>0</v>
      </c>
      <c r="AU63" s="2">
        <f t="shared" si="31"/>
        <v>0</v>
      </c>
      <c r="AV63" s="2">
        <f t="shared" si="32"/>
        <v>0</v>
      </c>
      <c r="AW63" s="2">
        <f t="shared" si="33"/>
        <v>0</v>
      </c>
      <c r="AX63" s="83" t="str">
        <f t="shared" si="34"/>
        <v>N.A.</v>
      </c>
      <c r="AY63" s="2">
        <f t="shared" si="35"/>
        <v>5274246</v>
      </c>
      <c r="AZ63" s="82"/>
      <c r="BA63" s="2">
        <v>936</v>
      </c>
      <c r="BB63">
        <f t="shared" si="36"/>
        <v>5768</v>
      </c>
      <c r="BC63">
        <f t="shared" si="37"/>
        <v>5398848</v>
      </c>
      <c r="BD63" s="2">
        <f t="shared" si="38"/>
        <v>0</v>
      </c>
      <c r="BE63" s="2">
        <f t="shared" si="39"/>
        <v>0</v>
      </c>
      <c r="BF63" s="2">
        <f t="shared" si="40"/>
        <v>0</v>
      </c>
      <c r="BG63" s="2">
        <f t="shared" si="41"/>
        <v>0</v>
      </c>
      <c r="BH63" s="84">
        <f t="shared" si="42"/>
        <v>0</v>
      </c>
      <c r="BI63" s="2">
        <f t="shared" si="43"/>
        <v>0</v>
      </c>
      <c r="BJ63" s="2">
        <f t="shared" si="44"/>
        <v>0</v>
      </c>
      <c r="BK63" s="2">
        <f t="shared" si="45"/>
        <v>0</v>
      </c>
      <c r="BL63" s="83" t="str">
        <f t="shared" si="46"/>
        <v>N.A.</v>
      </c>
      <c r="BM63" s="2">
        <f t="shared" si="47"/>
        <v>5398848</v>
      </c>
      <c r="BO63" s="2">
        <v>919</v>
      </c>
      <c r="BP63">
        <f t="shared" si="48"/>
        <v>5999</v>
      </c>
      <c r="BQ63">
        <f t="shared" si="49"/>
        <v>5513081</v>
      </c>
      <c r="BR63" s="2">
        <f t="shared" si="50"/>
        <v>0</v>
      </c>
      <c r="BS63" s="2">
        <f t="shared" si="51"/>
        <v>0</v>
      </c>
      <c r="BT63" s="2">
        <f t="shared" si="52"/>
        <v>0</v>
      </c>
      <c r="BU63" s="2">
        <f t="shared" si="53"/>
        <v>0</v>
      </c>
      <c r="BV63" s="84">
        <f t="shared" si="54"/>
        <v>0</v>
      </c>
      <c r="BW63" s="2">
        <f t="shared" si="55"/>
        <v>0</v>
      </c>
      <c r="BX63" s="2">
        <f t="shared" si="56"/>
        <v>0</v>
      </c>
      <c r="BY63" s="2">
        <f t="shared" si="57"/>
        <v>0</v>
      </c>
      <c r="BZ63" s="83" t="str">
        <f t="shared" si="58"/>
        <v>N.A.</v>
      </c>
      <c r="CA63" s="2">
        <f t="shared" si="59"/>
        <v>5513081</v>
      </c>
    </row>
    <row r="64" spans="1:79" x14ac:dyDescent="0.2">
      <c r="A64">
        <v>57</v>
      </c>
      <c r="B64" s="2">
        <v>1</v>
      </c>
      <c r="C64" s="2">
        <v>1080</v>
      </c>
      <c r="D64" s="2" t="s">
        <v>368</v>
      </c>
      <c r="E64" s="2">
        <v>2972957</v>
      </c>
      <c r="F64" s="2">
        <v>587.29999999999995</v>
      </c>
      <c r="G64" s="2">
        <v>4931</v>
      </c>
      <c r="H64" s="2">
        <v>2895976</v>
      </c>
      <c r="I64" s="2">
        <v>61585</v>
      </c>
      <c r="J64" s="82"/>
      <c r="K64" s="2">
        <v>579</v>
      </c>
      <c r="L64" s="2">
        <f t="shared" si="2"/>
        <v>5128</v>
      </c>
      <c r="M64" s="2">
        <f t="shared" si="3"/>
        <v>2969112</v>
      </c>
      <c r="N64" s="2">
        <f t="shared" si="4"/>
        <v>2692</v>
      </c>
      <c r="O64" s="2">
        <f t="shared" si="5"/>
        <v>0</v>
      </c>
      <c r="P64" s="2">
        <f t="shared" si="6"/>
        <v>2692</v>
      </c>
      <c r="Q64" s="2">
        <f t="shared" si="7"/>
        <v>0</v>
      </c>
      <c r="R64" s="84">
        <f t="shared" si="8"/>
        <v>2692</v>
      </c>
      <c r="S64" s="2">
        <f t="shared" si="9"/>
        <v>2</v>
      </c>
      <c r="T64" s="2">
        <f t="shared" si="10"/>
        <v>0</v>
      </c>
      <c r="U64" s="2">
        <f t="shared" si="11"/>
        <v>2</v>
      </c>
      <c r="V64" s="83" t="str">
        <f t="shared" si="0"/>
        <v>70% Adj.</v>
      </c>
      <c r="W64" s="2">
        <f t="shared" si="12"/>
        <v>2971804</v>
      </c>
      <c r="X64" s="82"/>
      <c r="Y64" s="2">
        <v>568</v>
      </c>
      <c r="Z64">
        <f t="shared" si="13"/>
        <v>5333</v>
      </c>
      <c r="AA64">
        <f t="shared" si="14"/>
        <v>3029144</v>
      </c>
      <c r="AB64" s="2">
        <f t="shared" si="15"/>
        <v>0</v>
      </c>
      <c r="AC64" s="2">
        <f t="shared" si="16"/>
        <v>0</v>
      </c>
      <c r="AD64" s="2">
        <f t="shared" si="17"/>
        <v>0</v>
      </c>
      <c r="AE64" s="2">
        <f t="shared" si="18"/>
        <v>0</v>
      </c>
      <c r="AF64" s="84">
        <f t="shared" si="19"/>
        <v>0</v>
      </c>
      <c r="AG64" s="2">
        <f t="shared" si="20"/>
        <v>0</v>
      </c>
      <c r="AH64" s="2">
        <f t="shared" si="21"/>
        <v>0</v>
      </c>
      <c r="AI64" s="2">
        <f t="shared" si="22"/>
        <v>0</v>
      </c>
      <c r="AJ64" s="83" t="str">
        <f t="shared" si="23"/>
        <v>N.A.</v>
      </c>
      <c r="AK64" s="2">
        <f t="shared" si="24"/>
        <v>3029144</v>
      </c>
      <c r="AM64" s="2">
        <v>555</v>
      </c>
      <c r="AN64">
        <f t="shared" si="25"/>
        <v>5546</v>
      </c>
      <c r="AO64">
        <f t="shared" si="26"/>
        <v>3078030</v>
      </c>
      <c r="AP64" s="2">
        <f t="shared" si="1"/>
        <v>0</v>
      </c>
      <c r="AQ64" s="2">
        <f t="shared" si="27"/>
        <v>0</v>
      </c>
      <c r="AR64" s="2">
        <f t="shared" si="28"/>
        <v>0</v>
      </c>
      <c r="AS64" s="2">
        <f t="shared" si="29"/>
        <v>0</v>
      </c>
      <c r="AT64" s="84">
        <f t="shared" si="30"/>
        <v>0</v>
      </c>
      <c r="AU64" s="2">
        <f t="shared" si="31"/>
        <v>0</v>
      </c>
      <c r="AV64" s="2">
        <f t="shared" si="32"/>
        <v>0</v>
      </c>
      <c r="AW64" s="2">
        <f t="shared" si="33"/>
        <v>0</v>
      </c>
      <c r="AX64" s="83" t="str">
        <f t="shared" si="34"/>
        <v>N.A.</v>
      </c>
      <c r="AY64" s="2">
        <f t="shared" si="35"/>
        <v>3078030</v>
      </c>
      <c r="AZ64" s="82"/>
      <c r="BA64" s="2">
        <v>540</v>
      </c>
      <c r="BB64">
        <f t="shared" si="36"/>
        <v>5768</v>
      </c>
      <c r="BC64">
        <f t="shared" si="37"/>
        <v>3114720</v>
      </c>
      <c r="BD64" s="2">
        <f t="shared" si="38"/>
        <v>0</v>
      </c>
      <c r="BE64" s="2">
        <f t="shared" si="39"/>
        <v>0</v>
      </c>
      <c r="BF64" s="2">
        <f t="shared" si="40"/>
        <v>0</v>
      </c>
      <c r="BG64" s="2">
        <f t="shared" si="41"/>
        <v>0</v>
      </c>
      <c r="BH64" s="84">
        <f t="shared" si="42"/>
        <v>0</v>
      </c>
      <c r="BI64" s="2">
        <f t="shared" si="43"/>
        <v>0</v>
      </c>
      <c r="BJ64" s="2">
        <f t="shared" si="44"/>
        <v>0</v>
      </c>
      <c r="BK64" s="2">
        <f t="shared" si="45"/>
        <v>0</v>
      </c>
      <c r="BL64" s="83" t="str">
        <f t="shared" si="46"/>
        <v>N.A.</v>
      </c>
      <c r="BM64" s="2">
        <f t="shared" si="47"/>
        <v>3114720</v>
      </c>
      <c r="BO64" s="2">
        <v>529</v>
      </c>
      <c r="BP64">
        <f t="shared" si="48"/>
        <v>5999</v>
      </c>
      <c r="BQ64">
        <f t="shared" si="49"/>
        <v>3173471</v>
      </c>
      <c r="BR64" s="2">
        <f t="shared" si="50"/>
        <v>0</v>
      </c>
      <c r="BS64" s="2">
        <f t="shared" si="51"/>
        <v>0</v>
      </c>
      <c r="BT64" s="2">
        <f t="shared" si="52"/>
        <v>0</v>
      </c>
      <c r="BU64" s="2">
        <f t="shared" si="53"/>
        <v>0</v>
      </c>
      <c r="BV64" s="84">
        <f t="shared" si="54"/>
        <v>0</v>
      </c>
      <c r="BW64" s="2">
        <f t="shared" si="55"/>
        <v>0</v>
      </c>
      <c r="BX64" s="2">
        <f t="shared" si="56"/>
        <v>0</v>
      </c>
      <c r="BY64" s="2">
        <f t="shared" si="57"/>
        <v>0</v>
      </c>
      <c r="BZ64" s="83" t="str">
        <f t="shared" si="58"/>
        <v>N.A.</v>
      </c>
      <c r="CA64" s="2">
        <f t="shared" si="59"/>
        <v>3173471</v>
      </c>
    </row>
    <row r="65" spans="1:79" x14ac:dyDescent="0.2">
      <c r="A65">
        <v>58</v>
      </c>
      <c r="B65" s="2">
        <v>9</v>
      </c>
      <c r="C65" s="2">
        <v>1082</v>
      </c>
      <c r="D65" s="2" t="s">
        <v>50</v>
      </c>
      <c r="E65" s="2">
        <v>7638058</v>
      </c>
      <c r="F65" s="2">
        <v>1588.7</v>
      </c>
      <c r="G65" s="2">
        <v>4931</v>
      </c>
      <c r="H65" s="2">
        <v>7833880</v>
      </c>
      <c r="I65" s="2">
        <v>0</v>
      </c>
      <c r="J65" s="82"/>
      <c r="K65" s="2">
        <v>1561</v>
      </c>
      <c r="L65" s="2">
        <f t="shared" si="2"/>
        <v>5128</v>
      </c>
      <c r="M65" s="2">
        <f t="shared" si="3"/>
        <v>8004808</v>
      </c>
      <c r="N65" s="2">
        <f t="shared" si="4"/>
        <v>0</v>
      </c>
      <c r="O65" s="2">
        <f t="shared" si="5"/>
        <v>0</v>
      </c>
      <c r="P65" s="2">
        <f t="shared" si="6"/>
        <v>0</v>
      </c>
      <c r="Q65" s="2">
        <f t="shared" si="7"/>
        <v>0</v>
      </c>
      <c r="R65" s="84">
        <f t="shared" si="8"/>
        <v>0</v>
      </c>
      <c r="S65" s="2">
        <f t="shared" si="9"/>
        <v>0</v>
      </c>
      <c r="T65" s="2">
        <f t="shared" si="10"/>
        <v>0</v>
      </c>
      <c r="U65" s="2">
        <f t="shared" si="11"/>
        <v>0</v>
      </c>
      <c r="V65" s="83" t="str">
        <f t="shared" si="0"/>
        <v>N.A.</v>
      </c>
      <c r="W65" s="2">
        <f t="shared" si="12"/>
        <v>8004808</v>
      </c>
      <c r="X65" s="82"/>
      <c r="Y65" s="2">
        <v>1522</v>
      </c>
      <c r="Z65">
        <f t="shared" si="13"/>
        <v>5333</v>
      </c>
      <c r="AA65">
        <f t="shared" si="14"/>
        <v>8116826</v>
      </c>
      <c r="AB65" s="2">
        <f t="shared" si="15"/>
        <v>0</v>
      </c>
      <c r="AC65" s="2">
        <f t="shared" si="16"/>
        <v>0</v>
      </c>
      <c r="AD65" s="2">
        <f t="shared" si="17"/>
        <v>0</v>
      </c>
      <c r="AE65" s="2">
        <f t="shared" si="18"/>
        <v>0</v>
      </c>
      <c r="AF65" s="84">
        <f t="shared" si="19"/>
        <v>0</v>
      </c>
      <c r="AG65" s="2">
        <f t="shared" si="20"/>
        <v>0</v>
      </c>
      <c r="AH65" s="2">
        <f t="shared" si="21"/>
        <v>0</v>
      </c>
      <c r="AI65" s="2">
        <f t="shared" si="22"/>
        <v>0</v>
      </c>
      <c r="AJ65" s="83" t="str">
        <f t="shared" si="23"/>
        <v>N.A.</v>
      </c>
      <c r="AK65" s="2">
        <f t="shared" si="24"/>
        <v>8116826</v>
      </c>
      <c r="AM65" s="2">
        <v>1502</v>
      </c>
      <c r="AN65">
        <f t="shared" si="25"/>
        <v>5546</v>
      </c>
      <c r="AO65">
        <f t="shared" si="26"/>
        <v>8330092</v>
      </c>
      <c r="AP65" s="2">
        <f t="shared" si="1"/>
        <v>0</v>
      </c>
      <c r="AQ65" s="2">
        <f t="shared" si="27"/>
        <v>0</v>
      </c>
      <c r="AR65" s="2">
        <f t="shared" si="28"/>
        <v>0</v>
      </c>
      <c r="AS65" s="2">
        <f t="shared" si="29"/>
        <v>0</v>
      </c>
      <c r="AT65" s="84">
        <f t="shared" si="30"/>
        <v>0</v>
      </c>
      <c r="AU65" s="2">
        <f t="shared" si="31"/>
        <v>0</v>
      </c>
      <c r="AV65" s="2">
        <f t="shared" si="32"/>
        <v>0</v>
      </c>
      <c r="AW65" s="2">
        <f t="shared" si="33"/>
        <v>0</v>
      </c>
      <c r="AX65" s="83" t="str">
        <f t="shared" si="34"/>
        <v>N.A.</v>
      </c>
      <c r="AY65" s="2">
        <f t="shared" si="35"/>
        <v>8330092</v>
      </c>
      <c r="AZ65" s="82"/>
      <c r="BA65" s="2">
        <v>1460</v>
      </c>
      <c r="BB65">
        <f t="shared" si="36"/>
        <v>5768</v>
      </c>
      <c r="BC65">
        <f t="shared" si="37"/>
        <v>8421280</v>
      </c>
      <c r="BD65" s="2">
        <f t="shared" si="38"/>
        <v>0</v>
      </c>
      <c r="BE65" s="2">
        <f t="shared" si="39"/>
        <v>0</v>
      </c>
      <c r="BF65" s="2">
        <f t="shared" si="40"/>
        <v>0</v>
      </c>
      <c r="BG65" s="2">
        <f t="shared" si="41"/>
        <v>0</v>
      </c>
      <c r="BH65" s="84">
        <f t="shared" si="42"/>
        <v>0</v>
      </c>
      <c r="BI65" s="2">
        <f t="shared" si="43"/>
        <v>0</v>
      </c>
      <c r="BJ65" s="2">
        <f t="shared" si="44"/>
        <v>0</v>
      </c>
      <c r="BK65" s="2">
        <f t="shared" si="45"/>
        <v>0</v>
      </c>
      <c r="BL65" s="83" t="str">
        <f t="shared" si="46"/>
        <v>N.A.</v>
      </c>
      <c r="BM65" s="2">
        <f t="shared" si="47"/>
        <v>8421280</v>
      </c>
      <c r="BO65" s="2">
        <v>1435</v>
      </c>
      <c r="BP65">
        <f t="shared" si="48"/>
        <v>5999</v>
      </c>
      <c r="BQ65">
        <f t="shared" si="49"/>
        <v>8608565</v>
      </c>
      <c r="BR65" s="2">
        <f t="shared" si="50"/>
        <v>0</v>
      </c>
      <c r="BS65" s="2">
        <f t="shared" si="51"/>
        <v>0</v>
      </c>
      <c r="BT65" s="2">
        <f t="shared" si="52"/>
        <v>0</v>
      </c>
      <c r="BU65" s="2">
        <f t="shared" si="53"/>
        <v>0</v>
      </c>
      <c r="BV65" s="84">
        <f t="shared" si="54"/>
        <v>0</v>
      </c>
      <c r="BW65" s="2">
        <f t="shared" si="55"/>
        <v>0</v>
      </c>
      <c r="BX65" s="2">
        <f t="shared" si="56"/>
        <v>0</v>
      </c>
      <c r="BY65" s="2">
        <f t="shared" si="57"/>
        <v>0</v>
      </c>
      <c r="BZ65" s="83" t="str">
        <f t="shared" si="58"/>
        <v>N.A.</v>
      </c>
      <c r="CA65" s="2">
        <f t="shared" si="59"/>
        <v>8608565</v>
      </c>
    </row>
    <row r="66" spans="1:79" x14ac:dyDescent="0.2">
      <c r="A66">
        <v>59</v>
      </c>
      <c r="B66" s="2">
        <v>10</v>
      </c>
      <c r="C66" s="2">
        <v>1089</v>
      </c>
      <c r="D66" s="2" t="s">
        <v>49</v>
      </c>
      <c r="E66" s="2">
        <v>2501892</v>
      </c>
      <c r="F66" s="2">
        <v>514.4</v>
      </c>
      <c r="G66" s="2">
        <v>4992</v>
      </c>
      <c r="H66" s="2">
        <v>2567885</v>
      </c>
      <c r="I66" s="2">
        <v>0</v>
      </c>
      <c r="J66" s="82"/>
      <c r="K66" s="2">
        <v>511</v>
      </c>
      <c r="L66" s="2">
        <f t="shared" si="2"/>
        <v>5189</v>
      </c>
      <c r="M66" s="2">
        <f t="shared" si="3"/>
        <v>2651579</v>
      </c>
      <c r="N66" s="2">
        <f t="shared" si="4"/>
        <v>0</v>
      </c>
      <c r="O66" s="2">
        <f t="shared" si="5"/>
        <v>0</v>
      </c>
      <c r="P66" s="2">
        <f t="shared" si="6"/>
        <v>0</v>
      </c>
      <c r="Q66" s="2">
        <f t="shared" si="7"/>
        <v>0</v>
      </c>
      <c r="R66" s="84">
        <f t="shared" si="8"/>
        <v>0</v>
      </c>
      <c r="S66" s="2">
        <f t="shared" si="9"/>
        <v>0</v>
      </c>
      <c r="T66" s="2">
        <f t="shared" si="10"/>
        <v>0</v>
      </c>
      <c r="U66" s="2">
        <f t="shared" si="11"/>
        <v>0</v>
      </c>
      <c r="V66" s="83" t="str">
        <f t="shared" si="0"/>
        <v>N.A.</v>
      </c>
      <c r="W66" s="2">
        <f t="shared" si="12"/>
        <v>2651579</v>
      </c>
      <c r="X66" s="82"/>
      <c r="Y66" s="2">
        <v>510</v>
      </c>
      <c r="Z66">
        <f t="shared" si="13"/>
        <v>5394</v>
      </c>
      <c r="AA66">
        <f t="shared" si="14"/>
        <v>2750940</v>
      </c>
      <c r="AB66" s="2">
        <f t="shared" si="15"/>
        <v>0</v>
      </c>
      <c r="AC66" s="2">
        <f t="shared" si="16"/>
        <v>0</v>
      </c>
      <c r="AD66" s="2">
        <f t="shared" si="17"/>
        <v>0</v>
      </c>
      <c r="AE66" s="2">
        <f t="shared" si="18"/>
        <v>0</v>
      </c>
      <c r="AF66" s="84">
        <f t="shared" si="19"/>
        <v>0</v>
      </c>
      <c r="AG66" s="2">
        <f t="shared" si="20"/>
        <v>0</v>
      </c>
      <c r="AH66" s="2">
        <f t="shared" si="21"/>
        <v>0</v>
      </c>
      <c r="AI66" s="2">
        <f t="shared" si="22"/>
        <v>0</v>
      </c>
      <c r="AJ66" s="83" t="str">
        <f t="shared" si="23"/>
        <v>N.A.</v>
      </c>
      <c r="AK66" s="2">
        <f t="shared" si="24"/>
        <v>2750940</v>
      </c>
      <c r="AM66" s="2">
        <v>516</v>
      </c>
      <c r="AN66">
        <f t="shared" si="25"/>
        <v>5607</v>
      </c>
      <c r="AO66">
        <f t="shared" si="26"/>
        <v>2893212</v>
      </c>
      <c r="AP66" s="2">
        <f t="shared" si="1"/>
        <v>0</v>
      </c>
      <c r="AQ66" s="2">
        <f t="shared" si="27"/>
        <v>0</v>
      </c>
      <c r="AR66" s="2">
        <f t="shared" si="28"/>
        <v>0</v>
      </c>
      <c r="AS66" s="2">
        <f t="shared" si="29"/>
        <v>0</v>
      </c>
      <c r="AT66" s="84">
        <f t="shared" si="30"/>
        <v>0</v>
      </c>
      <c r="AU66" s="2">
        <f t="shared" si="31"/>
        <v>0</v>
      </c>
      <c r="AV66" s="2">
        <f t="shared" si="32"/>
        <v>0</v>
      </c>
      <c r="AW66" s="2">
        <f t="shared" si="33"/>
        <v>0</v>
      </c>
      <c r="AX66" s="83" t="str">
        <f t="shared" si="34"/>
        <v>N.A.</v>
      </c>
      <c r="AY66" s="2">
        <f t="shared" si="35"/>
        <v>2893212</v>
      </c>
      <c r="AZ66" s="82"/>
      <c r="BA66" s="2">
        <v>513</v>
      </c>
      <c r="BB66">
        <f t="shared" si="36"/>
        <v>5829</v>
      </c>
      <c r="BC66">
        <f t="shared" si="37"/>
        <v>2990277</v>
      </c>
      <c r="BD66" s="2">
        <f t="shared" si="38"/>
        <v>0</v>
      </c>
      <c r="BE66" s="2">
        <f t="shared" si="39"/>
        <v>0</v>
      </c>
      <c r="BF66" s="2">
        <f t="shared" si="40"/>
        <v>0</v>
      </c>
      <c r="BG66" s="2">
        <f t="shared" si="41"/>
        <v>0</v>
      </c>
      <c r="BH66" s="84">
        <f t="shared" si="42"/>
        <v>0</v>
      </c>
      <c r="BI66" s="2">
        <f t="shared" si="43"/>
        <v>0</v>
      </c>
      <c r="BJ66" s="2">
        <f t="shared" si="44"/>
        <v>0</v>
      </c>
      <c r="BK66" s="2">
        <f t="shared" si="45"/>
        <v>0</v>
      </c>
      <c r="BL66" s="83" t="str">
        <f t="shared" si="46"/>
        <v>N.A.</v>
      </c>
      <c r="BM66" s="2">
        <f t="shared" si="47"/>
        <v>2990277</v>
      </c>
      <c r="BO66" s="2">
        <v>507</v>
      </c>
      <c r="BP66">
        <f t="shared" si="48"/>
        <v>6060</v>
      </c>
      <c r="BQ66">
        <f t="shared" si="49"/>
        <v>3072420</v>
      </c>
      <c r="BR66" s="2">
        <f t="shared" si="50"/>
        <v>0</v>
      </c>
      <c r="BS66" s="2">
        <f t="shared" si="51"/>
        <v>0</v>
      </c>
      <c r="BT66" s="2">
        <f t="shared" si="52"/>
        <v>0</v>
      </c>
      <c r="BU66" s="2">
        <f t="shared" si="53"/>
        <v>0</v>
      </c>
      <c r="BV66" s="84">
        <f t="shared" si="54"/>
        <v>0</v>
      </c>
      <c r="BW66" s="2">
        <f t="shared" si="55"/>
        <v>0</v>
      </c>
      <c r="BX66" s="2">
        <f t="shared" si="56"/>
        <v>0</v>
      </c>
      <c r="BY66" s="2">
        <f t="shared" si="57"/>
        <v>0</v>
      </c>
      <c r="BZ66" s="83" t="str">
        <f t="shared" si="58"/>
        <v>N.A.</v>
      </c>
      <c r="CA66" s="2">
        <f t="shared" si="59"/>
        <v>3072420</v>
      </c>
    </row>
    <row r="67" spans="1:79" x14ac:dyDescent="0.2">
      <c r="A67">
        <v>60</v>
      </c>
      <c r="B67" s="2">
        <v>14</v>
      </c>
      <c r="C67" s="2">
        <v>1093</v>
      </c>
      <c r="D67" s="2" t="s">
        <v>51</v>
      </c>
      <c r="E67" s="2">
        <v>3574312</v>
      </c>
      <c r="F67" s="2">
        <v>750</v>
      </c>
      <c r="G67" s="2">
        <v>4931</v>
      </c>
      <c r="H67" s="2">
        <v>3698250</v>
      </c>
      <c r="I67" s="2">
        <v>0</v>
      </c>
      <c r="J67" s="82"/>
      <c r="K67" s="2">
        <v>759</v>
      </c>
      <c r="L67" s="2">
        <f t="shared" si="2"/>
        <v>5128</v>
      </c>
      <c r="M67" s="2">
        <f t="shared" si="3"/>
        <v>3892152</v>
      </c>
      <c r="N67" s="2">
        <f t="shared" si="4"/>
        <v>0</v>
      </c>
      <c r="O67" s="2">
        <f t="shared" si="5"/>
        <v>0</v>
      </c>
      <c r="P67" s="2">
        <f t="shared" si="6"/>
        <v>0</v>
      </c>
      <c r="Q67" s="2">
        <f t="shared" si="7"/>
        <v>0</v>
      </c>
      <c r="R67" s="84">
        <f t="shared" si="8"/>
        <v>0</v>
      </c>
      <c r="S67" s="2">
        <f t="shared" si="9"/>
        <v>0</v>
      </c>
      <c r="T67" s="2">
        <f t="shared" si="10"/>
        <v>0</v>
      </c>
      <c r="U67" s="2">
        <f t="shared" si="11"/>
        <v>0</v>
      </c>
      <c r="V67" s="83" t="str">
        <f t="shared" si="0"/>
        <v>N.A.</v>
      </c>
      <c r="W67" s="2">
        <f t="shared" si="12"/>
        <v>3892152</v>
      </c>
      <c r="X67" s="82"/>
      <c r="Y67" s="2">
        <v>764</v>
      </c>
      <c r="Z67">
        <f t="shared" si="13"/>
        <v>5333</v>
      </c>
      <c r="AA67">
        <f t="shared" si="14"/>
        <v>4074412</v>
      </c>
      <c r="AB67" s="2">
        <f t="shared" si="15"/>
        <v>0</v>
      </c>
      <c r="AC67" s="2">
        <f t="shared" si="16"/>
        <v>0</v>
      </c>
      <c r="AD67" s="2">
        <f t="shared" si="17"/>
        <v>0</v>
      </c>
      <c r="AE67" s="2">
        <f t="shared" si="18"/>
        <v>0</v>
      </c>
      <c r="AF67" s="84">
        <f t="shared" si="19"/>
        <v>0</v>
      </c>
      <c r="AG67" s="2">
        <f t="shared" si="20"/>
        <v>0</v>
      </c>
      <c r="AH67" s="2">
        <f t="shared" si="21"/>
        <v>0</v>
      </c>
      <c r="AI67" s="2">
        <f t="shared" si="22"/>
        <v>0</v>
      </c>
      <c r="AJ67" s="83" t="str">
        <f t="shared" si="23"/>
        <v>N.A.</v>
      </c>
      <c r="AK67" s="2">
        <f t="shared" si="24"/>
        <v>4074412</v>
      </c>
      <c r="AM67" s="2">
        <v>755</v>
      </c>
      <c r="AN67">
        <f t="shared" si="25"/>
        <v>5546</v>
      </c>
      <c r="AO67">
        <f t="shared" si="26"/>
        <v>4187230</v>
      </c>
      <c r="AP67" s="2">
        <f t="shared" si="1"/>
        <v>0</v>
      </c>
      <c r="AQ67" s="2">
        <f t="shared" si="27"/>
        <v>0</v>
      </c>
      <c r="AR67" s="2">
        <f t="shared" si="28"/>
        <v>0</v>
      </c>
      <c r="AS67" s="2">
        <f t="shared" si="29"/>
        <v>0</v>
      </c>
      <c r="AT67" s="84">
        <f t="shared" si="30"/>
        <v>0</v>
      </c>
      <c r="AU67" s="2">
        <f t="shared" si="31"/>
        <v>0</v>
      </c>
      <c r="AV67" s="2">
        <f t="shared" si="32"/>
        <v>0</v>
      </c>
      <c r="AW67" s="2">
        <f t="shared" si="33"/>
        <v>0</v>
      </c>
      <c r="AX67" s="83" t="str">
        <f t="shared" si="34"/>
        <v>N.A.</v>
      </c>
      <c r="AY67" s="2">
        <f t="shared" si="35"/>
        <v>4187230</v>
      </c>
      <c r="AZ67" s="82"/>
      <c r="BA67" s="2">
        <v>770</v>
      </c>
      <c r="BB67">
        <f t="shared" si="36"/>
        <v>5768</v>
      </c>
      <c r="BC67">
        <f t="shared" si="37"/>
        <v>4441360</v>
      </c>
      <c r="BD67" s="2">
        <f t="shared" si="38"/>
        <v>0</v>
      </c>
      <c r="BE67" s="2">
        <f t="shared" si="39"/>
        <v>0</v>
      </c>
      <c r="BF67" s="2">
        <f t="shared" si="40"/>
        <v>0</v>
      </c>
      <c r="BG67" s="2">
        <f t="shared" si="41"/>
        <v>0</v>
      </c>
      <c r="BH67" s="84">
        <f t="shared" si="42"/>
        <v>0</v>
      </c>
      <c r="BI67" s="2">
        <f t="shared" si="43"/>
        <v>0</v>
      </c>
      <c r="BJ67" s="2">
        <f t="shared" si="44"/>
        <v>0</v>
      </c>
      <c r="BK67" s="2">
        <f t="shared" si="45"/>
        <v>0</v>
      </c>
      <c r="BL67" s="83" t="str">
        <f t="shared" si="46"/>
        <v>N.A.</v>
      </c>
      <c r="BM67" s="2">
        <f t="shared" si="47"/>
        <v>4441360</v>
      </c>
      <c r="BO67" s="2">
        <v>771</v>
      </c>
      <c r="BP67">
        <f t="shared" si="48"/>
        <v>5999</v>
      </c>
      <c r="BQ67">
        <f t="shared" si="49"/>
        <v>4625229</v>
      </c>
      <c r="BR67" s="2">
        <f t="shared" si="50"/>
        <v>0</v>
      </c>
      <c r="BS67" s="2">
        <f t="shared" si="51"/>
        <v>0</v>
      </c>
      <c r="BT67" s="2">
        <f t="shared" si="52"/>
        <v>0</v>
      </c>
      <c r="BU67" s="2">
        <f t="shared" si="53"/>
        <v>0</v>
      </c>
      <c r="BV67" s="84">
        <f t="shared" si="54"/>
        <v>0</v>
      </c>
      <c r="BW67" s="2">
        <f t="shared" si="55"/>
        <v>0</v>
      </c>
      <c r="BX67" s="2">
        <f t="shared" si="56"/>
        <v>0</v>
      </c>
      <c r="BY67" s="2">
        <f t="shared" si="57"/>
        <v>0</v>
      </c>
      <c r="BZ67" s="83" t="str">
        <f t="shared" si="58"/>
        <v>N.A.</v>
      </c>
      <c r="CA67" s="2">
        <f t="shared" si="59"/>
        <v>4625229</v>
      </c>
    </row>
    <row r="68" spans="1:79" x14ac:dyDescent="0.2">
      <c r="A68">
        <v>61</v>
      </c>
      <c r="B68" s="2">
        <v>4</v>
      </c>
      <c r="C68" s="2">
        <v>1095</v>
      </c>
      <c r="D68" s="2" t="s">
        <v>53</v>
      </c>
      <c r="E68" s="2">
        <v>3332440</v>
      </c>
      <c r="F68" s="2">
        <v>699</v>
      </c>
      <c r="G68" s="2">
        <v>4931</v>
      </c>
      <c r="H68" s="2">
        <v>3446769</v>
      </c>
      <c r="I68" s="2">
        <v>0</v>
      </c>
      <c r="J68" s="82"/>
      <c r="K68" s="2">
        <v>697</v>
      </c>
      <c r="L68" s="2">
        <f t="shared" si="2"/>
        <v>5128</v>
      </c>
      <c r="M68" s="2">
        <f t="shared" si="3"/>
        <v>3574216</v>
      </c>
      <c r="N68" s="2">
        <f t="shared" si="4"/>
        <v>0</v>
      </c>
      <c r="O68" s="2">
        <f t="shared" si="5"/>
        <v>0</v>
      </c>
      <c r="P68" s="2">
        <f t="shared" si="6"/>
        <v>0</v>
      </c>
      <c r="Q68" s="2">
        <f t="shared" si="7"/>
        <v>0</v>
      </c>
      <c r="R68" s="84">
        <f t="shared" si="8"/>
        <v>0</v>
      </c>
      <c r="S68" s="2">
        <f t="shared" si="9"/>
        <v>0</v>
      </c>
      <c r="T68" s="2">
        <f t="shared" si="10"/>
        <v>0</v>
      </c>
      <c r="U68" s="2">
        <f t="shared" si="11"/>
        <v>0</v>
      </c>
      <c r="V68" s="83" t="str">
        <f t="shared" si="0"/>
        <v>N.A.</v>
      </c>
      <c r="W68" s="2">
        <f t="shared" si="12"/>
        <v>3574216</v>
      </c>
      <c r="X68" s="82"/>
      <c r="Y68" s="2">
        <v>687</v>
      </c>
      <c r="Z68">
        <f t="shared" si="13"/>
        <v>5333</v>
      </c>
      <c r="AA68">
        <f t="shared" si="14"/>
        <v>3663771</v>
      </c>
      <c r="AB68" s="2">
        <f t="shared" si="15"/>
        <v>0</v>
      </c>
      <c r="AC68" s="2">
        <f t="shared" si="16"/>
        <v>0</v>
      </c>
      <c r="AD68" s="2">
        <f t="shared" si="17"/>
        <v>0</v>
      </c>
      <c r="AE68" s="2">
        <f t="shared" si="18"/>
        <v>0</v>
      </c>
      <c r="AF68" s="84">
        <f t="shared" si="19"/>
        <v>0</v>
      </c>
      <c r="AG68" s="2">
        <f t="shared" si="20"/>
        <v>0</v>
      </c>
      <c r="AH68" s="2">
        <f t="shared" si="21"/>
        <v>0</v>
      </c>
      <c r="AI68" s="2">
        <f t="shared" si="22"/>
        <v>0</v>
      </c>
      <c r="AJ68" s="83" t="str">
        <f t="shared" si="23"/>
        <v>N.A.</v>
      </c>
      <c r="AK68" s="2">
        <f t="shared" si="24"/>
        <v>3663771</v>
      </c>
      <c r="AM68" s="2">
        <v>672</v>
      </c>
      <c r="AN68">
        <f t="shared" si="25"/>
        <v>5546</v>
      </c>
      <c r="AO68">
        <f t="shared" si="26"/>
        <v>3726912</v>
      </c>
      <c r="AP68" s="2">
        <f t="shared" si="1"/>
        <v>0</v>
      </c>
      <c r="AQ68" s="2">
        <f t="shared" si="27"/>
        <v>0</v>
      </c>
      <c r="AR68" s="2">
        <f t="shared" si="28"/>
        <v>0</v>
      </c>
      <c r="AS68" s="2">
        <f t="shared" si="29"/>
        <v>0</v>
      </c>
      <c r="AT68" s="84">
        <f t="shared" si="30"/>
        <v>0</v>
      </c>
      <c r="AU68" s="2">
        <f t="shared" si="31"/>
        <v>0</v>
      </c>
      <c r="AV68" s="2">
        <f t="shared" si="32"/>
        <v>0</v>
      </c>
      <c r="AW68" s="2">
        <f t="shared" si="33"/>
        <v>0</v>
      </c>
      <c r="AX68" s="83" t="str">
        <f t="shared" si="34"/>
        <v>N.A.</v>
      </c>
      <c r="AY68" s="2">
        <f t="shared" si="35"/>
        <v>3726912</v>
      </c>
      <c r="AZ68" s="82"/>
      <c r="BA68" s="2">
        <v>661</v>
      </c>
      <c r="BB68">
        <f t="shared" si="36"/>
        <v>5768</v>
      </c>
      <c r="BC68">
        <f t="shared" si="37"/>
        <v>3812648</v>
      </c>
      <c r="BD68" s="2">
        <f t="shared" si="38"/>
        <v>0</v>
      </c>
      <c r="BE68" s="2">
        <f t="shared" si="39"/>
        <v>0</v>
      </c>
      <c r="BF68" s="2">
        <f t="shared" si="40"/>
        <v>0</v>
      </c>
      <c r="BG68" s="2">
        <f t="shared" si="41"/>
        <v>0</v>
      </c>
      <c r="BH68" s="84">
        <f t="shared" si="42"/>
        <v>0</v>
      </c>
      <c r="BI68" s="2">
        <f t="shared" si="43"/>
        <v>0</v>
      </c>
      <c r="BJ68" s="2">
        <f t="shared" si="44"/>
        <v>0</v>
      </c>
      <c r="BK68" s="2">
        <f t="shared" si="45"/>
        <v>0</v>
      </c>
      <c r="BL68" s="83" t="str">
        <f t="shared" si="46"/>
        <v>N.A.</v>
      </c>
      <c r="BM68" s="2">
        <f t="shared" si="47"/>
        <v>3812648</v>
      </c>
      <c r="BO68" s="2">
        <v>649</v>
      </c>
      <c r="BP68">
        <f t="shared" si="48"/>
        <v>5999</v>
      </c>
      <c r="BQ68">
        <f t="shared" si="49"/>
        <v>3893351</v>
      </c>
      <c r="BR68" s="2">
        <f t="shared" si="50"/>
        <v>0</v>
      </c>
      <c r="BS68" s="2">
        <f t="shared" si="51"/>
        <v>0</v>
      </c>
      <c r="BT68" s="2">
        <f t="shared" si="52"/>
        <v>0</v>
      </c>
      <c r="BU68" s="2">
        <f t="shared" si="53"/>
        <v>0</v>
      </c>
      <c r="BV68" s="84">
        <f t="shared" si="54"/>
        <v>0</v>
      </c>
      <c r="BW68" s="2">
        <f t="shared" si="55"/>
        <v>0</v>
      </c>
      <c r="BX68" s="2">
        <f t="shared" si="56"/>
        <v>0</v>
      </c>
      <c r="BY68" s="2">
        <f t="shared" si="57"/>
        <v>0</v>
      </c>
      <c r="BZ68" s="83" t="str">
        <f t="shared" si="58"/>
        <v>N.A.</v>
      </c>
      <c r="CA68" s="2">
        <f t="shared" si="59"/>
        <v>3893351</v>
      </c>
    </row>
    <row r="69" spans="1:79" x14ac:dyDescent="0.2">
      <c r="A69">
        <v>62</v>
      </c>
      <c r="B69" s="2">
        <v>15</v>
      </c>
      <c r="C69" s="2">
        <v>1107</v>
      </c>
      <c r="D69" s="2" t="s">
        <v>54</v>
      </c>
      <c r="E69" s="2">
        <v>6492791</v>
      </c>
      <c r="F69" s="2">
        <v>1482.4</v>
      </c>
      <c r="G69" s="2">
        <v>4931</v>
      </c>
      <c r="H69" s="2">
        <v>7309714</v>
      </c>
      <c r="I69" s="2">
        <v>0</v>
      </c>
      <c r="J69" s="82"/>
      <c r="K69" s="2">
        <v>1499</v>
      </c>
      <c r="L69" s="2">
        <f t="shared" si="2"/>
        <v>5128</v>
      </c>
      <c r="M69" s="2">
        <f t="shared" si="3"/>
        <v>7686872</v>
      </c>
      <c r="N69" s="2">
        <f t="shared" si="4"/>
        <v>0</v>
      </c>
      <c r="O69" s="2">
        <f t="shared" si="5"/>
        <v>0</v>
      </c>
      <c r="P69" s="2">
        <f t="shared" si="6"/>
        <v>0</v>
      </c>
      <c r="Q69" s="2">
        <f t="shared" si="7"/>
        <v>0</v>
      </c>
      <c r="R69" s="84">
        <f t="shared" si="8"/>
        <v>0</v>
      </c>
      <c r="S69" s="2">
        <f t="shared" si="9"/>
        <v>0</v>
      </c>
      <c r="T69" s="2">
        <f t="shared" si="10"/>
        <v>0</v>
      </c>
      <c r="U69" s="2">
        <f t="shared" si="11"/>
        <v>0</v>
      </c>
      <c r="V69" s="83" t="str">
        <f t="shared" si="0"/>
        <v>N.A.</v>
      </c>
      <c r="W69" s="2">
        <f t="shared" si="12"/>
        <v>7686872</v>
      </c>
      <c r="X69" s="82"/>
      <c r="Y69" s="2">
        <v>1505</v>
      </c>
      <c r="Z69">
        <f t="shared" si="13"/>
        <v>5333</v>
      </c>
      <c r="AA69">
        <f t="shared" si="14"/>
        <v>8026165</v>
      </c>
      <c r="AB69" s="2">
        <f t="shared" si="15"/>
        <v>0</v>
      </c>
      <c r="AC69" s="2">
        <f t="shared" si="16"/>
        <v>0</v>
      </c>
      <c r="AD69" s="2">
        <f t="shared" si="17"/>
        <v>0</v>
      </c>
      <c r="AE69" s="2">
        <f t="shared" si="18"/>
        <v>0</v>
      </c>
      <c r="AF69" s="84">
        <f t="shared" si="19"/>
        <v>0</v>
      </c>
      <c r="AG69" s="2">
        <f t="shared" si="20"/>
        <v>0</v>
      </c>
      <c r="AH69" s="2">
        <f t="shared" si="21"/>
        <v>0</v>
      </c>
      <c r="AI69" s="2">
        <f t="shared" si="22"/>
        <v>0</v>
      </c>
      <c r="AJ69" s="83" t="str">
        <f t="shared" si="23"/>
        <v>N.A.</v>
      </c>
      <c r="AK69" s="2">
        <f t="shared" si="24"/>
        <v>8026165</v>
      </c>
      <c r="AM69" s="2">
        <v>1512</v>
      </c>
      <c r="AN69">
        <f t="shared" si="25"/>
        <v>5546</v>
      </c>
      <c r="AO69">
        <f t="shared" si="26"/>
        <v>8385552</v>
      </c>
      <c r="AP69" s="2">
        <f t="shared" si="1"/>
        <v>0</v>
      </c>
      <c r="AQ69" s="2">
        <f t="shared" si="27"/>
        <v>0</v>
      </c>
      <c r="AR69" s="2">
        <f t="shared" si="28"/>
        <v>0</v>
      </c>
      <c r="AS69" s="2">
        <f t="shared" si="29"/>
        <v>0</v>
      </c>
      <c r="AT69" s="84">
        <f t="shared" si="30"/>
        <v>0</v>
      </c>
      <c r="AU69" s="2">
        <f t="shared" si="31"/>
        <v>0</v>
      </c>
      <c r="AV69" s="2">
        <f t="shared" si="32"/>
        <v>0</v>
      </c>
      <c r="AW69" s="2">
        <f t="shared" si="33"/>
        <v>0</v>
      </c>
      <c r="AX69" s="83" t="str">
        <f t="shared" si="34"/>
        <v>N.A.</v>
      </c>
      <c r="AY69" s="2">
        <f t="shared" si="35"/>
        <v>8385552</v>
      </c>
      <c r="AZ69" s="82"/>
      <c r="BA69" s="2">
        <v>1521</v>
      </c>
      <c r="BB69">
        <f t="shared" si="36"/>
        <v>5768</v>
      </c>
      <c r="BC69">
        <f t="shared" si="37"/>
        <v>8773128</v>
      </c>
      <c r="BD69" s="2">
        <f t="shared" si="38"/>
        <v>0</v>
      </c>
      <c r="BE69" s="2">
        <f t="shared" si="39"/>
        <v>0</v>
      </c>
      <c r="BF69" s="2">
        <f t="shared" si="40"/>
        <v>0</v>
      </c>
      <c r="BG69" s="2">
        <f t="shared" si="41"/>
        <v>0</v>
      </c>
      <c r="BH69" s="84">
        <f t="shared" si="42"/>
        <v>0</v>
      </c>
      <c r="BI69" s="2">
        <f t="shared" si="43"/>
        <v>0</v>
      </c>
      <c r="BJ69" s="2">
        <f t="shared" si="44"/>
        <v>0</v>
      </c>
      <c r="BK69" s="2">
        <f t="shared" si="45"/>
        <v>0</v>
      </c>
      <c r="BL69" s="83" t="str">
        <f t="shared" si="46"/>
        <v>N.A.</v>
      </c>
      <c r="BM69" s="2">
        <f t="shared" si="47"/>
        <v>8773128</v>
      </c>
      <c r="BO69" s="2">
        <v>1500</v>
      </c>
      <c r="BP69">
        <f t="shared" si="48"/>
        <v>5999</v>
      </c>
      <c r="BQ69">
        <f t="shared" si="49"/>
        <v>8998500</v>
      </c>
      <c r="BR69" s="2">
        <f t="shared" si="50"/>
        <v>0</v>
      </c>
      <c r="BS69" s="2">
        <f t="shared" si="51"/>
        <v>0</v>
      </c>
      <c r="BT69" s="2">
        <f t="shared" si="52"/>
        <v>0</v>
      </c>
      <c r="BU69" s="2">
        <f t="shared" si="53"/>
        <v>0</v>
      </c>
      <c r="BV69" s="84">
        <f t="shared" si="54"/>
        <v>0</v>
      </c>
      <c r="BW69" s="2">
        <f t="shared" si="55"/>
        <v>0</v>
      </c>
      <c r="BX69" s="2">
        <f t="shared" si="56"/>
        <v>0</v>
      </c>
      <c r="BY69" s="2">
        <f t="shared" si="57"/>
        <v>0</v>
      </c>
      <c r="BZ69" s="83" t="str">
        <f t="shared" si="58"/>
        <v>N.A.</v>
      </c>
      <c r="CA69" s="2">
        <f t="shared" si="59"/>
        <v>8998500</v>
      </c>
    </row>
    <row r="70" spans="1:79" x14ac:dyDescent="0.2">
      <c r="A70">
        <v>63</v>
      </c>
      <c r="B70" s="2">
        <v>7</v>
      </c>
      <c r="C70" s="2">
        <v>1116</v>
      </c>
      <c r="D70" s="2" t="s">
        <v>55</v>
      </c>
      <c r="E70" s="2">
        <v>8196682</v>
      </c>
      <c r="F70" s="2">
        <v>1596.6</v>
      </c>
      <c r="G70" s="2">
        <v>4991</v>
      </c>
      <c r="H70" s="2">
        <v>7968631</v>
      </c>
      <c r="I70" s="2">
        <v>182441</v>
      </c>
      <c r="J70" s="82"/>
      <c r="K70" s="2">
        <v>1577</v>
      </c>
      <c r="L70" s="2">
        <f t="shared" si="2"/>
        <v>5188</v>
      </c>
      <c r="M70" s="2">
        <f t="shared" si="3"/>
        <v>8181476</v>
      </c>
      <c r="N70" s="2">
        <f t="shared" si="4"/>
        <v>10644</v>
      </c>
      <c r="O70" s="2">
        <f t="shared" si="5"/>
        <v>0</v>
      </c>
      <c r="P70" s="2">
        <f t="shared" si="6"/>
        <v>10644</v>
      </c>
      <c r="Q70" s="2">
        <f t="shared" si="7"/>
        <v>0</v>
      </c>
      <c r="R70" s="84">
        <f t="shared" si="8"/>
        <v>10644</v>
      </c>
      <c r="S70" s="2">
        <f t="shared" si="9"/>
        <v>2</v>
      </c>
      <c r="T70" s="2">
        <f t="shared" si="10"/>
        <v>0</v>
      </c>
      <c r="U70" s="2">
        <f t="shared" si="11"/>
        <v>2</v>
      </c>
      <c r="V70" s="83" t="str">
        <f t="shared" si="0"/>
        <v>70% Adj.</v>
      </c>
      <c r="W70" s="2">
        <f t="shared" si="12"/>
        <v>8192120</v>
      </c>
      <c r="X70" s="82"/>
      <c r="Y70" s="2">
        <v>1548</v>
      </c>
      <c r="Z70">
        <f t="shared" si="13"/>
        <v>5393</v>
      </c>
      <c r="AA70">
        <f t="shared" si="14"/>
        <v>8348364</v>
      </c>
      <c r="AB70" s="2">
        <f t="shared" si="15"/>
        <v>0</v>
      </c>
      <c r="AC70" s="2">
        <f t="shared" si="16"/>
        <v>0</v>
      </c>
      <c r="AD70" s="2">
        <f t="shared" si="17"/>
        <v>0</v>
      </c>
      <c r="AE70" s="2">
        <f t="shared" si="18"/>
        <v>0</v>
      </c>
      <c r="AF70" s="84">
        <f t="shared" si="19"/>
        <v>0</v>
      </c>
      <c r="AG70" s="2">
        <f t="shared" si="20"/>
        <v>0</v>
      </c>
      <c r="AH70" s="2">
        <f t="shared" si="21"/>
        <v>0</v>
      </c>
      <c r="AI70" s="2">
        <f t="shared" si="22"/>
        <v>0</v>
      </c>
      <c r="AJ70" s="83" t="str">
        <f t="shared" si="23"/>
        <v>N.A.</v>
      </c>
      <c r="AK70" s="2">
        <f t="shared" si="24"/>
        <v>8348364</v>
      </c>
      <c r="AM70" s="2">
        <v>1516</v>
      </c>
      <c r="AN70">
        <f t="shared" si="25"/>
        <v>5606</v>
      </c>
      <c r="AO70">
        <f t="shared" si="26"/>
        <v>8498696</v>
      </c>
      <c r="AP70" s="2">
        <f t="shared" si="1"/>
        <v>0</v>
      </c>
      <c r="AQ70" s="2">
        <f t="shared" si="27"/>
        <v>0</v>
      </c>
      <c r="AR70" s="2">
        <f t="shared" si="28"/>
        <v>0</v>
      </c>
      <c r="AS70" s="2">
        <f t="shared" si="29"/>
        <v>0</v>
      </c>
      <c r="AT70" s="84">
        <f t="shared" si="30"/>
        <v>0</v>
      </c>
      <c r="AU70" s="2">
        <f t="shared" si="31"/>
        <v>0</v>
      </c>
      <c r="AV70" s="2">
        <f t="shared" si="32"/>
        <v>0</v>
      </c>
      <c r="AW70" s="2">
        <f t="shared" si="33"/>
        <v>0</v>
      </c>
      <c r="AX70" s="83" t="str">
        <f t="shared" si="34"/>
        <v>N.A.</v>
      </c>
      <c r="AY70" s="2">
        <f t="shared" si="35"/>
        <v>8498696</v>
      </c>
      <c r="AZ70" s="82"/>
      <c r="BA70" s="2">
        <v>1472</v>
      </c>
      <c r="BB70">
        <f t="shared" si="36"/>
        <v>5828</v>
      </c>
      <c r="BC70">
        <f t="shared" si="37"/>
        <v>8578816</v>
      </c>
      <c r="BD70" s="2">
        <f t="shared" si="38"/>
        <v>0</v>
      </c>
      <c r="BE70" s="2">
        <f t="shared" si="39"/>
        <v>4867</v>
      </c>
      <c r="BF70" s="2">
        <f t="shared" si="40"/>
        <v>0</v>
      </c>
      <c r="BG70" s="2">
        <f t="shared" si="41"/>
        <v>4867</v>
      </c>
      <c r="BH70" s="84">
        <f t="shared" si="42"/>
        <v>4867</v>
      </c>
      <c r="BI70" s="2">
        <f t="shared" si="43"/>
        <v>0</v>
      </c>
      <c r="BJ70" s="2">
        <f t="shared" si="44"/>
        <v>1</v>
      </c>
      <c r="BK70" s="2">
        <f t="shared" si="45"/>
        <v>1</v>
      </c>
      <c r="BL70" s="83" t="str">
        <f t="shared" si="46"/>
        <v>101% Adj.</v>
      </c>
      <c r="BM70" s="2">
        <f t="shared" si="47"/>
        <v>8583683</v>
      </c>
      <c r="BO70" s="2">
        <v>1449</v>
      </c>
      <c r="BP70">
        <f t="shared" si="48"/>
        <v>6059</v>
      </c>
      <c r="BQ70">
        <f t="shared" si="49"/>
        <v>8779491</v>
      </c>
      <c r="BR70" s="2">
        <f t="shared" si="50"/>
        <v>0</v>
      </c>
      <c r="BS70" s="2">
        <f t="shared" si="51"/>
        <v>0</v>
      </c>
      <c r="BT70" s="2">
        <f t="shared" si="52"/>
        <v>0</v>
      </c>
      <c r="BU70" s="2">
        <f t="shared" si="53"/>
        <v>0</v>
      </c>
      <c r="BV70" s="84">
        <f t="shared" si="54"/>
        <v>0</v>
      </c>
      <c r="BW70" s="2">
        <f t="shared" si="55"/>
        <v>0</v>
      </c>
      <c r="BX70" s="2">
        <f t="shared" si="56"/>
        <v>0</v>
      </c>
      <c r="BY70" s="2">
        <f t="shared" si="57"/>
        <v>0</v>
      </c>
      <c r="BZ70" s="83" t="str">
        <f t="shared" si="58"/>
        <v>N.A.</v>
      </c>
      <c r="CA70" s="2">
        <f t="shared" si="59"/>
        <v>8779491</v>
      </c>
    </row>
    <row r="71" spans="1:79" x14ac:dyDescent="0.2">
      <c r="A71">
        <v>64</v>
      </c>
      <c r="B71" s="2">
        <v>12</v>
      </c>
      <c r="C71" s="2">
        <v>1134</v>
      </c>
      <c r="D71" s="2" t="s">
        <v>56</v>
      </c>
      <c r="E71" s="2">
        <v>1471913</v>
      </c>
      <c r="F71" s="2">
        <v>360.5</v>
      </c>
      <c r="G71" s="2">
        <v>4948</v>
      </c>
      <c r="H71" s="2">
        <v>1783754</v>
      </c>
      <c r="I71" s="2">
        <v>37080</v>
      </c>
      <c r="J71" s="82"/>
      <c r="K71" s="2">
        <v>356</v>
      </c>
      <c r="L71" s="2">
        <f t="shared" si="2"/>
        <v>5145</v>
      </c>
      <c r="M71" s="2">
        <f t="shared" si="3"/>
        <v>1831620</v>
      </c>
      <c r="N71" s="2">
        <f t="shared" si="4"/>
        <v>0</v>
      </c>
      <c r="O71" s="2">
        <f t="shared" si="5"/>
        <v>0</v>
      </c>
      <c r="P71" s="2">
        <f t="shared" si="6"/>
        <v>0</v>
      </c>
      <c r="Q71" s="2">
        <f t="shared" si="7"/>
        <v>0</v>
      </c>
      <c r="R71" s="84">
        <f t="shared" si="8"/>
        <v>0</v>
      </c>
      <c r="S71" s="2">
        <f t="shared" si="9"/>
        <v>0</v>
      </c>
      <c r="T71" s="2">
        <f t="shared" si="10"/>
        <v>0</v>
      </c>
      <c r="U71" s="2">
        <f t="shared" si="11"/>
        <v>0</v>
      </c>
      <c r="V71" s="83" t="str">
        <f t="shared" si="0"/>
        <v>N.A.</v>
      </c>
      <c r="W71" s="2">
        <f t="shared" si="12"/>
        <v>1831620</v>
      </c>
      <c r="X71" s="82"/>
      <c r="Y71" s="2">
        <v>355</v>
      </c>
      <c r="Z71">
        <f t="shared" si="13"/>
        <v>5350</v>
      </c>
      <c r="AA71">
        <f t="shared" si="14"/>
        <v>1899250</v>
      </c>
      <c r="AB71" s="2">
        <f t="shared" si="15"/>
        <v>0</v>
      </c>
      <c r="AC71" s="2">
        <f t="shared" si="16"/>
        <v>0</v>
      </c>
      <c r="AD71" s="2">
        <f t="shared" si="17"/>
        <v>0</v>
      </c>
      <c r="AE71" s="2">
        <f t="shared" si="18"/>
        <v>0</v>
      </c>
      <c r="AF71" s="84">
        <f t="shared" si="19"/>
        <v>0</v>
      </c>
      <c r="AG71" s="2">
        <f t="shared" si="20"/>
        <v>0</v>
      </c>
      <c r="AH71" s="2">
        <f t="shared" si="21"/>
        <v>0</v>
      </c>
      <c r="AI71" s="2">
        <f t="shared" si="22"/>
        <v>0</v>
      </c>
      <c r="AJ71" s="83" t="str">
        <f t="shared" si="23"/>
        <v>N.A.</v>
      </c>
      <c r="AK71" s="2">
        <f t="shared" si="24"/>
        <v>1899250</v>
      </c>
      <c r="AM71" s="2">
        <v>356</v>
      </c>
      <c r="AN71">
        <f t="shared" si="25"/>
        <v>5563</v>
      </c>
      <c r="AO71">
        <f t="shared" si="26"/>
        <v>1980428</v>
      </c>
      <c r="AP71" s="2">
        <f t="shared" si="1"/>
        <v>0</v>
      </c>
      <c r="AQ71" s="2">
        <f t="shared" si="27"/>
        <v>0</v>
      </c>
      <c r="AR71" s="2">
        <f t="shared" si="28"/>
        <v>0</v>
      </c>
      <c r="AS71" s="2">
        <f t="shared" si="29"/>
        <v>0</v>
      </c>
      <c r="AT71" s="84">
        <f t="shared" si="30"/>
        <v>0</v>
      </c>
      <c r="AU71" s="2">
        <f t="shared" si="31"/>
        <v>0</v>
      </c>
      <c r="AV71" s="2">
        <f t="shared" si="32"/>
        <v>0</v>
      </c>
      <c r="AW71" s="2">
        <f t="shared" si="33"/>
        <v>0</v>
      </c>
      <c r="AX71" s="83" t="str">
        <f t="shared" si="34"/>
        <v>N.A.</v>
      </c>
      <c r="AY71" s="2">
        <f t="shared" si="35"/>
        <v>1980428</v>
      </c>
      <c r="AZ71" s="82"/>
      <c r="BA71" s="2">
        <v>362</v>
      </c>
      <c r="BB71">
        <f t="shared" si="36"/>
        <v>5785</v>
      </c>
      <c r="BC71">
        <f t="shared" si="37"/>
        <v>2094170</v>
      </c>
      <c r="BD71" s="2">
        <f t="shared" si="38"/>
        <v>0</v>
      </c>
      <c r="BE71" s="2">
        <f t="shared" si="39"/>
        <v>0</v>
      </c>
      <c r="BF71" s="2">
        <f t="shared" si="40"/>
        <v>0</v>
      </c>
      <c r="BG71" s="2">
        <f t="shared" si="41"/>
        <v>0</v>
      </c>
      <c r="BH71" s="84">
        <f t="shared" si="42"/>
        <v>0</v>
      </c>
      <c r="BI71" s="2">
        <f t="shared" si="43"/>
        <v>0</v>
      </c>
      <c r="BJ71" s="2">
        <f t="shared" si="44"/>
        <v>0</v>
      </c>
      <c r="BK71" s="2">
        <f t="shared" si="45"/>
        <v>0</v>
      </c>
      <c r="BL71" s="83" t="str">
        <f t="shared" si="46"/>
        <v>N.A.</v>
      </c>
      <c r="BM71" s="2">
        <f t="shared" si="47"/>
        <v>2094170</v>
      </c>
      <c r="BO71" s="2">
        <v>374</v>
      </c>
      <c r="BP71">
        <f t="shared" si="48"/>
        <v>6016</v>
      </c>
      <c r="BQ71">
        <f t="shared" si="49"/>
        <v>2249984</v>
      </c>
      <c r="BR71" s="2">
        <f t="shared" si="50"/>
        <v>0</v>
      </c>
      <c r="BS71" s="2">
        <f t="shared" si="51"/>
        <v>0</v>
      </c>
      <c r="BT71" s="2">
        <f t="shared" si="52"/>
        <v>0</v>
      </c>
      <c r="BU71" s="2">
        <f t="shared" si="53"/>
        <v>0</v>
      </c>
      <c r="BV71" s="84">
        <f t="shared" si="54"/>
        <v>0</v>
      </c>
      <c r="BW71" s="2">
        <f t="shared" si="55"/>
        <v>0</v>
      </c>
      <c r="BX71" s="2">
        <f t="shared" si="56"/>
        <v>0</v>
      </c>
      <c r="BY71" s="2">
        <f t="shared" si="57"/>
        <v>0</v>
      </c>
      <c r="BZ71" s="83" t="str">
        <f t="shared" si="58"/>
        <v>N.A.</v>
      </c>
      <c r="CA71" s="2">
        <f t="shared" si="59"/>
        <v>2249984</v>
      </c>
    </row>
    <row r="72" spans="1:79" x14ac:dyDescent="0.2">
      <c r="A72">
        <v>65</v>
      </c>
      <c r="B72" s="2">
        <v>12</v>
      </c>
      <c r="C72" s="2">
        <v>1152</v>
      </c>
      <c r="D72" s="2" t="s">
        <v>57</v>
      </c>
      <c r="E72" s="2">
        <v>5557309</v>
      </c>
      <c r="F72" s="2">
        <v>1091.8</v>
      </c>
      <c r="G72" s="2">
        <v>4982</v>
      </c>
      <c r="H72" s="2">
        <v>5439348</v>
      </c>
      <c r="I72" s="2">
        <v>94369</v>
      </c>
      <c r="J72" s="82"/>
      <c r="K72" s="2">
        <v>1089</v>
      </c>
      <c r="L72" s="2">
        <f t="shared" si="2"/>
        <v>5179</v>
      </c>
      <c r="M72" s="2">
        <f t="shared" si="3"/>
        <v>5639931</v>
      </c>
      <c r="N72" s="2">
        <f t="shared" si="4"/>
        <v>0</v>
      </c>
      <c r="O72" s="2">
        <f t="shared" si="5"/>
        <v>0</v>
      </c>
      <c r="P72" s="2">
        <f t="shared" si="6"/>
        <v>0</v>
      </c>
      <c r="Q72" s="2">
        <f t="shared" si="7"/>
        <v>0</v>
      </c>
      <c r="R72" s="84">
        <f t="shared" si="8"/>
        <v>0</v>
      </c>
      <c r="S72" s="2">
        <f t="shared" si="9"/>
        <v>0</v>
      </c>
      <c r="T72" s="2">
        <f t="shared" si="10"/>
        <v>0</v>
      </c>
      <c r="U72" s="2">
        <f t="shared" si="11"/>
        <v>0</v>
      </c>
      <c r="V72" s="83" t="str">
        <f t="shared" ref="V72:V135" si="60">VLOOKUP(U72,$T$377:$U$379,2,FALSE)</f>
        <v>N.A.</v>
      </c>
      <c r="W72" s="2">
        <f t="shared" si="12"/>
        <v>5639931</v>
      </c>
      <c r="X72" s="82"/>
      <c r="Y72" s="2">
        <v>1057</v>
      </c>
      <c r="Z72">
        <f t="shared" si="13"/>
        <v>5384</v>
      </c>
      <c r="AA72">
        <f t="shared" si="14"/>
        <v>5690888</v>
      </c>
      <c r="AB72" s="2">
        <f t="shared" si="15"/>
        <v>0</v>
      </c>
      <c r="AC72" s="2">
        <f t="shared" si="16"/>
        <v>5442</v>
      </c>
      <c r="AD72" s="2">
        <f t="shared" si="17"/>
        <v>0</v>
      </c>
      <c r="AE72" s="2">
        <f t="shared" si="18"/>
        <v>5442</v>
      </c>
      <c r="AF72" s="84">
        <f t="shared" si="19"/>
        <v>5442</v>
      </c>
      <c r="AG72" s="2">
        <f t="shared" si="20"/>
        <v>0</v>
      </c>
      <c r="AH72" s="2">
        <f t="shared" si="21"/>
        <v>1</v>
      </c>
      <c r="AI72" s="2">
        <f t="shared" si="22"/>
        <v>1</v>
      </c>
      <c r="AJ72" s="83" t="str">
        <f t="shared" si="23"/>
        <v>101% Adj.</v>
      </c>
      <c r="AK72" s="2">
        <f t="shared" si="24"/>
        <v>5696330</v>
      </c>
      <c r="AM72" s="2">
        <v>1027</v>
      </c>
      <c r="AN72">
        <f t="shared" si="25"/>
        <v>5597</v>
      </c>
      <c r="AO72">
        <f t="shared" si="26"/>
        <v>5748119</v>
      </c>
      <c r="AP72" s="2">
        <f t="shared" ref="AP72:AP135" si="61">ROUND(IF(AO72&lt;$E72,0.5*($E72-AO72),0),0)</f>
        <v>0</v>
      </c>
      <c r="AQ72" s="2">
        <f t="shared" si="27"/>
        <v>0</v>
      </c>
      <c r="AR72" s="2">
        <f t="shared" si="28"/>
        <v>0</v>
      </c>
      <c r="AS72" s="2">
        <f t="shared" si="29"/>
        <v>0</v>
      </c>
      <c r="AT72" s="84">
        <f t="shared" si="30"/>
        <v>0</v>
      </c>
      <c r="AU72" s="2">
        <f t="shared" si="31"/>
        <v>0</v>
      </c>
      <c r="AV72" s="2">
        <f t="shared" si="32"/>
        <v>0</v>
      </c>
      <c r="AW72" s="2">
        <f t="shared" si="33"/>
        <v>0</v>
      </c>
      <c r="AX72" s="83" t="str">
        <f t="shared" si="34"/>
        <v>N.A.</v>
      </c>
      <c r="AY72" s="2">
        <f t="shared" si="35"/>
        <v>5748119</v>
      </c>
      <c r="AZ72" s="82"/>
      <c r="BA72" s="2">
        <v>1002</v>
      </c>
      <c r="BB72">
        <f t="shared" si="36"/>
        <v>5819</v>
      </c>
      <c r="BC72">
        <f t="shared" si="37"/>
        <v>5830638</v>
      </c>
      <c r="BD72" s="2">
        <f t="shared" si="38"/>
        <v>0</v>
      </c>
      <c r="BE72" s="2">
        <f t="shared" si="39"/>
        <v>0</v>
      </c>
      <c r="BF72" s="2">
        <f t="shared" si="40"/>
        <v>0</v>
      </c>
      <c r="BG72" s="2">
        <f t="shared" si="41"/>
        <v>0</v>
      </c>
      <c r="BH72" s="84">
        <f t="shared" si="42"/>
        <v>0</v>
      </c>
      <c r="BI72" s="2">
        <f t="shared" si="43"/>
        <v>0</v>
      </c>
      <c r="BJ72" s="2">
        <f t="shared" si="44"/>
        <v>0</v>
      </c>
      <c r="BK72" s="2">
        <f t="shared" si="45"/>
        <v>0</v>
      </c>
      <c r="BL72" s="83" t="str">
        <f t="shared" si="46"/>
        <v>N.A.</v>
      </c>
      <c r="BM72" s="2">
        <f t="shared" si="47"/>
        <v>5830638</v>
      </c>
      <c r="BO72" s="2">
        <v>986</v>
      </c>
      <c r="BP72">
        <f t="shared" si="48"/>
        <v>6050</v>
      </c>
      <c r="BQ72">
        <f t="shared" si="49"/>
        <v>5965300</v>
      </c>
      <c r="BR72" s="2">
        <f t="shared" si="50"/>
        <v>0</v>
      </c>
      <c r="BS72" s="2">
        <f t="shared" si="51"/>
        <v>0</v>
      </c>
      <c r="BT72" s="2">
        <f t="shared" si="52"/>
        <v>0</v>
      </c>
      <c r="BU72" s="2">
        <f t="shared" si="53"/>
        <v>0</v>
      </c>
      <c r="BV72" s="84">
        <f t="shared" si="54"/>
        <v>0</v>
      </c>
      <c r="BW72" s="2">
        <f t="shared" si="55"/>
        <v>0</v>
      </c>
      <c r="BX72" s="2">
        <f t="shared" si="56"/>
        <v>0</v>
      </c>
      <c r="BY72" s="2">
        <f t="shared" si="57"/>
        <v>0</v>
      </c>
      <c r="BZ72" s="83" t="str">
        <f t="shared" si="58"/>
        <v>N.A.</v>
      </c>
      <c r="CA72" s="2">
        <f t="shared" si="59"/>
        <v>5965300</v>
      </c>
    </row>
    <row r="73" spans="1:79" x14ac:dyDescent="0.2">
      <c r="A73">
        <v>66</v>
      </c>
      <c r="B73" s="2">
        <v>13</v>
      </c>
      <c r="C73" s="2">
        <v>1197</v>
      </c>
      <c r="D73" s="2" t="s">
        <v>369</v>
      </c>
      <c r="E73" s="2">
        <v>4715040</v>
      </c>
      <c r="F73" s="2">
        <v>970.8</v>
      </c>
      <c r="G73" s="2">
        <v>4931</v>
      </c>
      <c r="H73" s="2">
        <v>4787015</v>
      </c>
      <c r="I73" s="2">
        <v>0</v>
      </c>
      <c r="J73" s="82"/>
      <c r="K73" s="2">
        <v>980</v>
      </c>
      <c r="L73" s="2">
        <f t="shared" ref="L73:L136" si="62">G73+$K$3</f>
        <v>5128</v>
      </c>
      <c r="M73" s="2">
        <f t="shared" ref="M73:M136" si="63">L73*K73</f>
        <v>5025440</v>
      </c>
      <c r="N73" s="2">
        <f t="shared" ref="N73:N136" si="64">ROUND(IF(M73&lt;E73,0.7*(E73-M73),0),0)</f>
        <v>0</v>
      </c>
      <c r="O73" s="2">
        <f t="shared" ref="O73:O136" si="65">ROUND(IF(1.01*H73&gt;M73,(1.01*H73-M73),0),0)</f>
        <v>0</v>
      </c>
      <c r="P73" s="2">
        <f t="shared" ref="P73:P136" si="66">IF(N73&gt;O73,N73,0)</f>
        <v>0</v>
      </c>
      <c r="Q73" s="2">
        <f t="shared" ref="Q73:Q136" si="67">IF(O73&gt;N73,O73,0)</f>
        <v>0</v>
      </c>
      <c r="R73" s="84">
        <f t="shared" ref="R73:R136" si="68">Q73+P73</f>
        <v>0</v>
      </c>
      <c r="S73" s="2">
        <f t="shared" ref="S73:S136" si="69">IF(N73&gt;O73,2,0)</f>
        <v>0</v>
      </c>
      <c r="T73" s="2">
        <f t="shared" ref="T73:T136" si="70">IF(O73&gt;N73,1,0)</f>
        <v>0</v>
      </c>
      <c r="U73" s="2">
        <f t="shared" ref="U73:U136" si="71">T73+S73</f>
        <v>0</v>
      </c>
      <c r="V73" s="83" t="str">
        <f t="shared" si="60"/>
        <v>N.A.</v>
      </c>
      <c r="W73" s="2">
        <f t="shared" ref="W73:W136" si="72">R73+M73</f>
        <v>5025440</v>
      </c>
      <c r="X73" s="82"/>
      <c r="Y73" s="2">
        <v>952</v>
      </c>
      <c r="Z73">
        <f t="shared" ref="Z73:Z136" si="73">$Y$3+L73</f>
        <v>5333</v>
      </c>
      <c r="AA73">
        <f t="shared" ref="AA73:AA136" si="74">ROUND(Z73*Y73,0)</f>
        <v>5077016</v>
      </c>
      <c r="AB73" s="2">
        <f t="shared" ref="AB73:AB136" si="75">ROUND(IF(AA73&lt;$E73,0.6*($E73-AA73),0),0)</f>
        <v>0</v>
      </c>
      <c r="AC73" s="2">
        <f t="shared" ref="AC73:AC136" si="76">ROUND(IF(1.01*M73&gt;AA73,(1.01*M73-AA73),0),0)</f>
        <v>0</v>
      </c>
      <c r="AD73" s="2">
        <f t="shared" ref="AD73:AD136" si="77">IF(AB73&gt;AC73,AB73,0)</f>
        <v>0</v>
      </c>
      <c r="AE73" s="2">
        <f t="shared" ref="AE73:AE136" si="78">IF(AC73&gt;AB73,AC73,0)</f>
        <v>0</v>
      </c>
      <c r="AF73" s="84">
        <f t="shared" ref="AF73:AF136" si="79">AE73+AD73</f>
        <v>0</v>
      </c>
      <c r="AG73" s="2">
        <f t="shared" ref="AG73:AG136" si="80">IF(AB73&gt;AC73,2,0)</f>
        <v>0</v>
      </c>
      <c r="AH73" s="2">
        <f t="shared" ref="AH73:AH136" si="81">IF(AC73&gt;AB73,1,0)</f>
        <v>0</v>
      </c>
      <c r="AI73" s="2">
        <f t="shared" ref="AI73:AI136" si="82">AH73+AG73</f>
        <v>0</v>
      </c>
      <c r="AJ73" s="83" t="str">
        <f t="shared" ref="AJ73:AJ136" si="83">VLOOKUP(AI73,$AH$377:$AI$379,2,FALSE)</f>
        <v>N.A.</v>
      </c>
      <c r="AK73" s="2">
        <f t="shared" ref="AK73:AK136" si="84">AF73+AA73</f>
        <v>5077016</v>
      </c>
      <c r="AM73" s="2">
        <v>906</v>
      </c>
      <c r="AN73">
        <f t="shared" ref="AN73:AN136" si="85">$AM$3+Z73</f>
        <v>5546</v>
      </c>
      <c r="AO73">
        <f t="shared" ref="AO73:AO136" si="86">ROUND(AN73*AM73,0)</f>
        <v>5024676</v>
      </c>
      <c r="AP73" s="2">
        <f t="shared" si="61"/>
        <v>0</v>
      </c>
      <c r="AQ73" s="2">
        <f t="shared" ref="AQ73:AQ136" si="87">ROUND(IF(1.01*AA73&gt;AO73,(1.01*AA73-AO73),0),0)</f>
        <v>103110</v>
      </c>
      <c r="AR73" s="2">
        <f t="shared" ref="AR73:AR136" si="88">IF(AP73&gt;AQ73,AP73,0)</f>
        <v>0</v>
      </c>
      <c r="AS73" s="2">
        <f t="shared" ref="AS73:AS136" si="89">IF(AQ73&gt;AP73,AQ73,0)</f>
        <v>103110</v>
      </c>
      <c r="AT73" s="84">
        <f t="shared" ref="AT73:AT136" si="90">AS73+AR73</f>
        <v>103110</v>
      </c>
      <c r="AU73" s="2">
        <f t="shared" ref="AU73:AU136" si="91">IF(AP73&gt;AQ73,2,0)</f>
        <v>0</v>
      </c>
      <c r="AV73" s="2">
        <f t="shared" ref="AV73:AV136" si="92">IF(AQ73&gt;AP73,1,0)</f>
        <v>1</v>
      </c>
      <c r="AW73" s="2">
        <f t="shared" ref="AW73:AW136" si="93">AV73+AU73</f>
        <v>1</v>
      </c>
      <c r="AX73" s="83" t="str">
        <f t="shared" ref="AX73:AX136" si="94">VLOOKUP(AW73,$AV$377:$AW$379,2,FALSE)</f>
        <v>101% Adj.</v>
      </c>
      <c r="AY73" s="2">
        <f t="shared" ref="AY73:AY136" si="95">AT73+AO73</f>
        <v>5127786</v>
      </c>
      <c r="AZ73" s="82"/>
      <c r="BA73" s="2">
        <v>872</v>
      </c>
      <c r="BB73">
        <f t="shared" ref="BB73:BB136" si="96">$BA$3+AN73</f>
        <v>5768</v>
      </c>
      <c r="BC73">
        <f t="shared" ref="BC73:BC136" si="97">ROUND(BB73*BA73,0)</f>
        <v>5029696</v>
      </c>
      <c r="BD73" s="2">
        <f t="shared" ref="BD73:BD136" si="98">ROUND(IF(BC73&lt;$E73,0.4*($E73-BC73),0),0)</f>
        <v>0</v>
      </c>
      <c r="BE73" s="2">
        <f t="shared" ref="BE73:BE136" si="99">ROUND(IF(1.01*AO73&gt;BC73,(1.01*AO73-BC73),0),0)</f>
        <v>45227</v>
      </c>
      <c r="BF73" s="2">
        <f t="shared" ref="BF73:BF136" si="100">IF(BD73&gt;BE73,BD73,0)</f>
        <v>0</v>
      </c>
      <c r="BG73" s="2">
        <f t="shared" ref="BG73:BG136" si="101">IF(BE73&gt;BD73,BE73,0)</f>
        <v>45227</v>
      </c>
      <c r="BH73" s="84">
        <f t="shared" ref="BH73:BH136" si="102">BG73+BF73</f>
        <v>45227</v>
      </c>
      <c r="BI73" s="2">
        <f t="shared" ref="BI73:BI136" si="103">IF(BD73&gt;BE73,2,0)</f>
        <v>0</v>
      </c>
      <c r="BJ73" s="2">
        <f t="shared" ref="BJ73:BJ136" si="104">IF(BE73&gt;BD73,1,0)</f>
        <v>1</v>
      </c>
      <c r="BK73" s="2">
        <f t="shared" ref="BK73:BK136" si="105">BJ73+BI73</f>
        <v>1</v>
      </c>
      <c r="BL73" s="83" t="str">
        <f t="shared" ref="BL73:BL136" si="106">VLOOKUP(BK73,$BJ$377:$BK$379,2,FALSE)</f>
        <v>101% Adj.</v>
      </c>
      <c r="BM73" s="2">
        <f t="shared" ref="BM73:BM136" si="107">BH73+BC73</f>
        <v>5074923</v>
      </c>
      <c r="BO73" s="2">
        <v>838</v>
      </c>
      <c r="BP73">
        <f t="shared" ref="BP73:BP136" si="108">$BO$3+BB73</f>
        <v>5999</v>
      </c>
      <c r="BQ73">
        <f t="shared" ref="BQ73:BQ136" si="109">ROUND(BP73*BO73,0)</f>
        <v>5027162</v>
      </c>
      <c r="BR73" s="2">
        <f t="shared" ref="BR73:BR136" si="110">ROUND(IF(BQ73&lt;$E73,0.3*($E73-BQ73),0),0)</f>
        <v>0</v>
      </c>
      <c r="BS73" s="2">
        <f t="shared" ref="BS73:BS136" si="111">ROUND(IF(1.01*BC73&gt;BQ73,(1.01*BC73-BQ73),0),0)</f>
        <v>52831</v>
      </c>
      <c r="BT73" s="2">
        <f t="shared" ref="BT73:BT136" si="112">IF(BR73&gt;BS73,BR73,0)</f>
        <v>0</v>
      </c>
      <c r="BU73" s="2">
        <f t="shared" ref="BU73:BU136" si="113">IF(BS73&gt;BR73,BS73,0)</f>
        <v>52831</v>
      </c>
      <c r="BV73" s="84">
        <f t="shared" ref="BV73:BV136" si="114">BU73+BT73</f>
        <v>52831</v>
      </c>
      <c r="BW73" s="2">
        <f t="shared" ref="BW73:BW136" si="115">IF(BR73&gt;BS73,2,0)</f>
        <v>0</v>
      </c>
      <c r="BX73" s="2">
        <f t="shared" ref="BX73:BX136" si="116">IF(BS73&gt;BR73,1,0)</f>
        <v>1</v>
      </c>
      <c r="BY73" s="2">
        <f t="shared" ref="BY73:BY136" si="117">BX73+BW73</f>
        <v>1</v>
      </c>
      <c r="BZ73" s="83" t="str">
        <f t="shared" ref="BZ73:BZ136" si="118">VLOOKUP(BY73,$BX$377:$BY$379,2,FALSE)</f>
        <v>101% Adj.</v>
      </c>
      <c r="CA73" s="2">
        <f t="shared" ref="CA73:CA136" si="119">BV73+BQ73</f>
        <v>5079993</v>
      </c>
    </row>
    <row r="74" spans="1:79" x14ac:dyDescent="0.2">
      <c r="A74">
        <v>67</v>
      </c>
      <c r="B74" s="2">
        <v>5</v>
      </c>
      <c r="C74" s="2">
        <v>1206</v>
      </c>
      <c r="D74" s="2" t="s">
        <v>58</v>
      </c>
      <c r="E74" s="2">
        <v>4434028</v>
      </c>
      <c r="F74" s="2">
        <v>963.6</v>
      </c>
      <c r="G74" s="2">
        <v>4945</v>
      </c>
      <c r="H74" s="2">
        <v>4765002</v>
      </c>
      <c r="I74" s="2">
        <v>0</v>
      </c>
      <c r="J74" s="82"/>
      <c r="K74" s="2">
        <v>955</v>
      </c>
      <c r="L74" s="2">
        <f t="shared" si="62"/>
        <v>5142</v>
      </c>
      <c r="M74" s="2">
        <f t="shared" si="63"/>
        <v>4910610</v>
      </c>
      <c r="N74" s="2">
        <f t="shared" si="64"/>
        <v>0</v>
      </c>
      <c r="O74" s="2">
        <f t="shared" si="65"/>
        <v>0</v>
      </c>
      <c r="P74" s="2">
        <f t="shared" si="66"/>
        <v>0</v>
      </c>
      <c r="Q74" s="2">
        <f t="shared" si="67"/>
        <v>0</v>
      </c>
      <c r="R74" s="84">
        <f t="shared" si="68"/>
        <v>0</v>
      </c>
      <c r="S74" s="2">
        <f t="shared" si="69"/>
        <v>0</v>
      </c>
      <c r="T74" s="2">
        <f t="shared" si="70"/>
        <v>0</v>
      </c>
      <c r="U74" s="2">
        <f t="shared" si="71"/>
        <v>0</v>
      </c>
      <c r="V74" s="83" t="str">
        <f t="shared" si="60"/>
        <v>N.A.</v>
      </c>
      <c r="W74" s="2">
        <f t="shared" si="72"/>
        <v>4910610</v>
      </c>
      <c r="X74" s="82"/>
      <c r="Y74" s="2">
        <v>941</v>
      </c>
      <c r="Z74">
        <f t="shared" si="73"/>
        <v>5347</v>
      </c>
      <c r="AA74">
        <f t="shared" si="74"/>
        <v>5031527</v>
      </c>
      <c r="AB74" s="2">
        <f t="shared" si="75"/>
        <v>0</v>
      </c>
      <c r="AC74" s="2">
        <f t="shared" si="76"/>
        <v>0</v>
      </c>
      <c r="AD74" s="2">
        <f t="shared" si="77"/>
        <v>0</v>
      </c>
      <c r="AE74" s="2">
        <f t="shared" si="78"/>
        <v>0</v>
      </c>
      <c r="AF74" s="84">
        <f t="shared" si="79"/>
        <v>0</v>
      </c>
      <c r="AG74" s="2">
        <f t="shared" si="80"/>
        <v>0</v>
      </c>
      <c r="AH74" s="2">
        <f t="shared" si="81"/>
        <v>0</v>
      </c>
      <c r="AI74" s="2">
        <f t="shared" si="82"/>
        <v>0</v>
      </c>
      <c r="AJ74" s="83" t="str">
        <f t="shared" si="83"/>
        <v>N.A.</v>
      </c>
      <c r="AK74" s="2">
        <f t="shared" si="84"/>
        <v>5031527</v>
      </c>
      <c r="AM74" s="2">
        <v>926</v>
      </c>
      <c r="AN74">
        <f t="shared" si="85"/>
        <v>5560</v>
      </c>
      <c r="AO74">
        <f t="shared" si="86"/>
        <v>5148560</v>
      </c>
      <c r="AP74" s="2">
        <f t="shared" si="61"/>
        <v>0</v>
      </c>
      <c r="AQ74" s="2">
        <f t="shared" si="87"/>
        <v>0</v>
      </c>
      <c r="AR74" s="2">
        <f t="shared" si="88"/>
        <v>0</v>
      </c>
      <c r="AS74" s="2">
        <f t="shared" si="89"/>
        <v>0</v>
      </c>
      <c r="AT74" s="84">
        <f t="shared" si="90"/>
        <v>0</v>
      </c>
      <c r="AU74" s="2">
        <f t="shared" si="91"/>
        <v>0</v>
      </c>
      <c r="AV74" s="2">
        <f t="shared" si="92"/>
        <v>0</v>
      </c>
      <c r="AW74" s="2">
        <f t="shared" si="93"/>
        <v>0</v>
      </c>
      <c r="AX74" s="83" t="str">
        <f t="shared" si="94"/>
        <v>N.A.</v>
      </c>
      <c r="AY74" s="2">
        <f t="shared" si="95"/>
        <v>5148560</v>
      </c>
      <c r="AZ74" s="82"/>
      <c r="BA74" s="2">
        <v>903</v>
      </c>
      <c r="BB74">
        <f t="shared" si="96"/>
        <v>5782</v>
      </c>
      <c r="BC74">
        <f t="shared" si="97"/>
        <v>5221146</v>
      </c>
      <c r="BD74" s="2">
        <f t="shared" si="98"/>
        <v>0</v>
      </c>
      <c r="BE74" s="2">
        <f t="shared" si="99"/>
        <v>0</v>
      </c>
      <c r="BF74" s="2">
        <f t="shared" si="100"/>
        <v>0</v>
      </c>
      <c r="BG74" s="2">
        <f t="shared" si="101"/>
        <v>0</v>
      </c>
      <c r="BH74" s="84">
        <f t="shared" si="102"/>
        <v>0</v>
      </c>
      <c r="BI74" s="2">
        <f t="shared" si="103"/>
        <v>0</v>
      </c>
      <c r="BJ74" s="2">
        <f t="shared" si="104"/>
        <v>0</v>
      </c>
      <c r="BK74" s="2">
        <f t="shared" si="105"/>
        <v>0</v>
      </c>
      <c r="BL74" s="83" t="str">
        <f t="shared" si="106"/>
        <v>N.A.</v>
      </c>
      <c r="BM74" s="2">
        <f t="shared" si="107"/>
        <v>5221146</v>
      </c>
      <c r="BO74" s="2">
        <v>878</v>
      </c>
      <c r="BP74">
        <f t="shared" si="108"/>
        <v>6013</v>
      </c>
      <c r="BQ74">
        <f t="shared" si="109"/>
        <v>5279414</v>
      </c>
      <c r="BR74" s="2">
        <f t="shared" si="110"/>
        <v>0</v>
      </c>
      <c r="BS74" s="2">
        <f t="shared" si="111"/>
        <v>0</v>
      </c>
      <c r="BT74" s="2">
        <f t="shared" si="112"/>
        <v>0</v>
      </c>
      <c r="BU74" s="2">
        <f t="shared" si="113"/>
        <v>0</v>
      </c>
      <c r="BV74" s="84">
        <f t="shared" si="114"/>
        <v>0</v>
      </c>
      <c r="BW74" s="2">
        <f t="shared" si="115"/>
        <v>0</v>
      </c>
      <c r="BX74" s="2">
        <f t="shared" si="116"/>
        <v>0</v>
      </c>
      <c r="BY74" s="2">
        <f t="shared" si="117"/>
        <v>0</v>
      </c>
      <c r="BZ74" s="83" t="str">
        <f t="shared" si="118"/>
        <v>N.A.</v>
      </c>
      <c r="CA74" s="2">
        <f t="shared" si="119"/>
        <v>5279414</v>
      </c>
    </row>
    <row r="75" spans="1:79" x14ac:dyDescent="0.2">
      <c r="A75">
        <v>68</v>
      </c>
      <c r="B75" s="2">
        <v>14</v>
      </c>
      <c r="C75" s="2">
        <v>1211</v>
      </c>
      <c r="D75" s="2" t="s">
        <v>59</v>
      </c>
      <c r="E75" s="2">
        <v>6737276</v>
      </c>
      <c r="F75" s="2">
        <v>1387.3</v>
      </c>
      <c r="G75" s="2">
        <v>4931</v>
      </c>
      <c r="H75" s="2">
        <v>6840776</v>
      </c>
      <c r="I75" s="2">
        <v>87575</v>
      </c>
      <c r="J75" s="82"/>
      <c r="K75" s="2">
        <v>1348</v>
      </c>
      <c r="L75" s="2">
        <f t="shared" si="62"/>
        <v>5128</v>
      </c>
      <c r="M75" s="2">
        <f t="shared" si="63"/>
        <v>6912544</v>
      </c>
      <c r="N75" s="2">
        <f t="shared" si="64"/>
        <v>0</v>
      </c>
      <c r="O75" s="2">
        <f t="shared" si="65"/>
        <v>0</v>
      </c>
      <c r="P75" s="2">
        <f t="shared" si="66"/>
        <v>0</v>
      </c>
      <c r="Q75" s="2">
        <f t="shared" si="67"/>
        <v>0</v>
      </c>
      <c r="R75" s="84">
        <f t="shared" si="68"/>
        <v>0</v>
      </c>
      <c r="S75" s="2">
        <f t="shared" si="69"/>
        <v>0</v>
      </c>
      <c r="T75" s="2">
        <f t="shared" si="70"/>
        <v>0</v>
      </c>
      <c r="U75" s="2">
        <f t="shared" si="71"/>
        <v>0</v>
      </c>
      <c r="V75" s="83" t="str">
        <f t="shared" si="60"/>
        <v>N.A.</v>
      </c>
      <c r="W75" s="2">
        <f t="shared" si="72"/>
        <v>6912544</v>
      </c>
      <c r="X75" s="82"/>
      <c r="Y75" s="2">
        <v>1338</v>
      </c>
      <c r="Z75">
        <f t="shared" si="73"/>
        <v>5333</v>
      </c>
      <c r="AA75">
        <f t="shared" si="74"/>
        <v>7135554</v>
      </c>
      <c r="AB75" s="2">
        <f t="shared" si="75"/>
        <v>0</v>
      </c>
      <c r="AC75" s="2">
        <f t="shared" si="76"/>
        <v>0</v>
      </c>
      <c r="AD75" s="2">
        <f t="shared" si="77"/>
        <v>0</v>
      </c>
      <c r="AE75" s="2">
        <f t="shared" si="78"/>
        <v>0</v>
      </c>
      <c r="AF75" s="84">
        <f t="shared" si="79"/>
        <v>0</v>
      </c>
      <c r="AG75" s="2">
        <f t="shared" si="80"/>
        <v>0</v>
      </c>
      <c r="AH75" s="2">
        <f t="shared" si="81"/>
        <v>0</v>
      </c>
      <c r="AI75" s="2">
        <f t="shared" si="82"/>
        <v>0</v>
      </c>
      <c r="AJ75" s="83" t="str">
        <f t="shared" si="83"/>
        <v>N.A.</v>
      </c>
      <c r="AK75" s="2">
        <f t="shared" si="84"/>
        <v>7135554</v>
      </c>
      <c r="AM75" s="2">
        <v>1336</v>
      </c>
      <c r="AN75">
        <f t="shared" si="85"/>
        <v>5546</v>
      </c>
      <c r="AO75">
        <f t="shared" si="86"/>
        <v>7409456</v>
      </c>
      <c r="AP75" s="2">
        <f t="shared" si="61"/>
        <v>0</v>
      </c>
      <c r="AQ75" s="2">
        <f t="shared" si="87"/>
        <v>0</v>
      </c>
      <c r="AR75" s="2">
        <f t="shared" si="88"/>
        <v>0</v>
      </c>
      <c r="AS75" s="2">
        <f t="shared" si="89"/>
        <v>0</v>
      </c>
      <c r="AT75" s="84">
        <f t="shared" si="90"/>
        <v>0</v>
      </c>
      <c r="AU75" s="2">
        <f t="shared" si="91"/>
        <v>0</v>
      </c>
      <c r="AV75" s="2">
        <f t="shared" si="92"/>
        <v>0</v>
      </c>
      <c r="AW75" s="2">
        <f t="shared" si="93"/>
        <v>0</v>
      </c>
      <c r="AX75" s="83" t="str">
        <f t="shared" si="94"/>
        <v>N.A.</v>
      </c>
      <c r="AY75" s="2">
        <f t="shared" si="95"/>
        <v>7409456</v>
      </c>
      <c r="AZ75" s="82"/>
      <c r="BA75" s="2">
        <v>1344</v>
      </c>
      <c r="BB75">
        <f t="shared" si="96"/>
        <v>5768</v>
      </c>
      <c r="BC75">
        <f t="shared" si="97"/>
        <v>7752192</v>
      </c>
      <c r="BD75" s="2">
        <f t="shared" si="98"/>
        <v>0</v>
      </c>
      <c r="BE75" s="2">
        <f t="shared" si="99"/>
        <v>0</v>
      </c>
      <c r="BF75" s="2">
        <f t="shared" si="100"/>
        <v>0</v>
      </c>
      <c r="BG75" s="2">
        <f t="shared" si="101"/>
        <v>0</v>
      </c>
      <c r="BH75" s="84">
        <f t="shared" si="102"/>
        <v>0</v>
      </c>
      <c r="BI75" s="2">
        <f t="shared" si="103"/>
        <v>0</v>
      </c>
      <c r="BJ75" s="2">
        <f t="shared" si="104"/>
        <v>0</v>
      </c>
      <c r="BK75" s="2">
        <f t="shared" si="105"/>
        <v>0</v>
      </c>
      <c r="BL75" s="83" t="str">
        <f t="shared" si="106"/>
        <v>N.A.</v>
      </c>
      <c r="BM75" s="2">
        <f t="shared" si="107"/>
        <v>7752192</v>
      </c>
      <c r="BO75" s="2">
        <v>1359</v>
      </c>
      <c r="BP75">
        <f t="shared" si="108"/>
        <v>5999</v>
      </c>
      <c r="BQ75">
        <f t="shared" si="109"/>
        <v>8152641</v>
      </c>
      <c r="BR75" s="2">
        <f t="shared" si="110"/>
        <v>0</v>
      </c>
      <c r="BS75" s="2">
        <f t="shared" si="111"/>
        <v>0</v>
      </c>
      <c r="BT75" s="2">
        <f t="shared" si="112"/>
        <v>0</v>
      </c>
      <c r="BU75" s="2">
        <f t="shared" si="113"/>
        <v>0</v>
      </c>
      <c r="BV75" s="84">
        <f t="shared" si="114"/>
        <v>0</v>
      </c>
      <c r="BW75" s="2">
        <f t="shared" si="115"/>
        <v>0</v>
      </c>
      <c r="BX75" s="2">
        <f t="shared" si="116"/>
        <v>0</v>
      </c>
      <c r="BY75" s="2">
        <f t="shared" si="117"/>
        <v>0</v>
      </c>
      <c r="BZ75" s="83" t="str">
        <f t="shared" si="118"/>
        <v>N.A.</v>
      </c>
      <c r="CA75" s="2">
        <f t="shared" si="119"/>
        <v>8152641</v>
      </c>
    </row>
    <row r="76" spans="1:79" x14ac:dyDescent="0.2">
      <c r="A76">
        <v>69</v>
      </c>
      <c r="B76" s="2">
        <v>7</v>
      </c>
      <c r="C76" s="2">
        <v>1215</v>
      </c>
      <c r="D76" s="2" t="s">
        <v>60</v>
      </c>
      <c r="E76" s="2">
        <v>1913539</v>
      </c>
      <c r="F76" s="2">
        <v>335.5</v>
      </c>
      <c r="G76" s="2">
        <v>4931</v>
      </c>
      <c r="H76" s="2">
        <v>1654351</v>
      </c>
      <c r="I76" s="2">
        <v>207350</v>
      </c>
      <c r="J76" s="82"/>
      <c r="K76" s="2">
        <v>337</v>
      </c>
      <c r="L76" s="2">
        <f t="shared" si="62"/>
        <v>5128</v>
      </c>
      <c r="M76" s="2">
        <f t="shared" si="63"/>
        <v>1728136</v>
      </c>
      <c r="N76" s="2">
        <f t="shared" si="64"/>
        <v>129782</v>
      </c>
      <c r="O76" s="2">
        <f t="shared" si="65"/>
        <v>0</v>
      </c>
      <c r="P76" s="2">
        <f t="shared" si="66"/>
        <v>129782</v>
      </c>
      <c r="Q76" s="2">
        <f t="shared" si="67"/>
        <v>0</v>
      </c>
      <c r="R76" s="84">
        <f t="shared" si="68"/>
        <v>129782</v>
      </c>
      <c r="S76" s="2">
        <f t="shared" si="69"/>
        <v>2</v>
      </c>
      <c r="T76" s="2">
        <f t="shared" si="70"/>
        <v>0</v>
      </c>
      <c r="U76" s="2">
        <f t="shared" si="71"/>
        <v>2</v>
      </c>
      <c r="V76" s="83" t="str">
        <f t="shared" si="60"/>
        <v>70% Adj.</v>
      </c>
      <c r="W76" s="2">
        <f t="shared" si="72"/>
        <v>1857918</v>
      </c>
      <c r="X76" s="82"/>
      <c r="Y76" s="2">
        <v>330</v>
      </c>
      <c r="Z76">
        <f t="shared" si="73"/>
        <v>5333</v>
      </c>
      <c r="AA76">
        <f t="shared" si="74"/>
        <v>1759890</v>
      </c>
      <c r="AB76" s="2">
        <f t="shared" si="75"/>
        <v>92189</v>
      </c>
      <c r="AC76" s="2">
        <f t="shared" si="76"/>
        <v>0</v>
      </c>
      <c r="AD76" s="2">
        <f t="shared" si="77"/>
        <v>92189</v>
      </c>
      <c r="AE76" s="2">
        <f t="shared" si="78"/>
        <v>0</v>
      </c>
      <c r="AF76" s="84">
        <f t="shared" si="79"/>
        <v>92189</v>
      </c>
      <c r="AG76" s="2">
        <f t="shared" si="80"/>
        <v>2</v>
      </c>
      <c r="AH76" s="2">
        <f t="shared" si="81"/>
        <v>0</v>
      </c>
      <c r="AI76" s="2">
        <f t="shared" si="82"/>
        <v>2</v>
      </c>
      <c r="AJ76" s="83" t="str">
        <f t="shared" si="83"/>
        <v>60% Adj.</v>
      </c>
      <c r="AK76" s="2">
        <f t="shared" si="84"/>
        <v>1852079</v>
      </c>
      <c r="AM76" s="2">
        <v>315</v>
      </c>
      <c r="AN76">
        <f t="shared" si="85"/>
        <v>5546</v>
      </c>
      <c r="AO76">
        <f t="shared" si="86"/>
        <v>1746990</v>
      </c>
      <c r="AP76" s="2">
        <f t="shared" si="61"/>
        <v>83275</v>
      </c>
      <c r="AQ76" s="2">
        <f t="shared" si="87"/>
        <v>30499</v>
      </c>
      <c r="AR76" s="2">
        <f t="shared" si="88"/>
        <v>83275</v>
      </c>
      <c r="AS76" s="2">
        <f t="shared" si="89"/>
        <v>0</v>
      </c>
      <c r="AT76" s="84">
        <f t="shared" si="90"/>
        <v>83275</v>
      </c>
      <c r="AU76" s="2">
        <f t="shared" si="91"/>
        <v>2</v>
      </c>
      <c r="AV76" s="2">
        <f t="shared" si="92"/>
        <v>0</v>
      </c>
      <c r="AW76" s="2">
        <f t="shared" si="93"/>
        <v>2</v>
      </c>
      <c r="AX76" s="83" t="str">
        <f t="shared" si="94"/>
        <v>50% Adj.</v>
      </c>
      <c r="AY76" s="2">
        <f t="shared" si="95"/>
        <v>1830265</v>
      </c>
      <c r="AZ76" s="82"/>
      <c r="BA76" s="2">
        <v>314</v>
      </c>
      <c r="BB76">
        <f t="shared" si="96"/>
        <v>5768</v>
      </c>
      <c r="BC76">
        <f t="shared" si="97"/>
        <v>1811152</v>
      </c>
      <c r="BD76" s="2">
        <f t="shared" si="98"/>
        <v>40955</v>
      </c>
      <c r="BE76" s="2">
        <f t="shared" si="99"/>
        <v>0</v>
      </c>
      <c r="BF76" s="2">
        <f t="shared" si="100"/>
        <v>40955</v>
      </c>
      <c r="BG76" s="2">
        <f t="shared" si="101"/>
        <v>0</v>
      </c>
      <c r="BH76" s="84">
        <f t="shared" si="102"/>
        <v>40955</v>
      </c>
      <c r="BI76" s="2">
        <f t="shared" si="103"/>
        <v>2</v>
      </c>
      <c r="BJ76" s="2">
        <f t="shared" si="104"/>
        <v>0</v>
      </c>
      <c r="BK76" s="2">
        <f t="shared" si="105"/>
        <v>2</v>
      </c>
      <c r="BL76" s="83" t="str">
        <f t="shared" si="106"/>
        <v>40% Adj.</v>
      </c>
      <c r="BM76" s="2">
        <f t="shared" si="107"/>
        <v>1852107</v>
      </c>
      <c r="BO76" s="2">
        <v>309</v>
      </c>
      <c r="BP76">
        <f t="shared" si="108"/>
        <v>5999</v>
      </c>
      <c r="BQ76">
        <f t="shared" si="109"/>
        <v>1853691</v>
      </c>
      <c r="BR76" s="2">
        <f t="shared" si="110"/>
        <v>17954</v>
      </c>
      <c r="BS76" s="2">
        <f t="shared" si="111"/>
        <v>0</v>
      </c>
      <c r="BT76" s="2">
        <f t="shared" si="112"/>
        <v>17954</v>
      </c>
      <c r="BU76" s="2">
        <f t="shared" si="113"/>
        <v>0</v>
      </c>
      <c r="BV76" s="84">
        <f t="shared" si="114"/>
        <v>17954</v>
      </c>
      <c r="BW76" s="2">
        <f t="shared" si="115"/>
        <v>2</v>
      </c>
      <c r="BX76" s="2">
        <f t="shared" si="116"/>
        <v>0</v>
      </c>
      <c r="BY76" s="2">
        <f t="shared" si="117"/>
        <v>2</v>
      </c>
      <c r="BZ76" s="83" t="str">
        <f t="shared" si="118"/>
        <v>30% Adj.</v>
      </c>
      <c r="CA76" s="2">
        <f t="shared" si="119"/>
        <v>1871645</v>
      </c>
    </row>
    <row r="77" spans="1:79" x14ac:dyDescent="0.2">
      <c r="A77">
        <v>70</v>
      </c>
      <c r="B77" s="2">
        <v>5</v>
      </c>
      <c r="C77" s="2">
        <v>1218</v>
      </c>
      <c r="D77" s="2" t="s">
        <v>61</v>
      </c>
      <c r="E77" s="2">
        <v>2510704</v>
      </c>
      <c r="F77" s="2">
        <v>484</v>
      </c>
      <c r="G77" s="2">
        <v>5059</v>
      </c>
      <c r="H77" s="2">
        <v>2448556</v>
      </c>
      <c r="I77" s="2">
        <v>49718</v>
      </c>
      <c r="J77" s="82"/>
      <c r="K77" s="2">
        <v>478</v>
      </c>
      <c r="L77" s="2">
        <f t="shared" si="62"/>
        <v>5256</v>
      </c>
      <c r="M77" s="2">
        <f t="shared" si="63"/>
        <v>2512368</v>
      </c>
      <c r="N77" s="2">
        <f t="shared" si="64"/>
        <v>0</v>
      </c>
      <c r="O77" s="2">
        <f t="shared" si="65"/>
        <v>0</v>
      </c>
      <c r="P77" s="2">
        <f t="shared" si="66"/>
        <v>0</v>
      </c>
      <c r="Q77" s="2">
        <f t="shared" si="67"/>
        <v>0</v>
      </c>
      <c r="R77" s="84">
        <f t="shared" si="68"/>
        <v>0</v>
      </c>
      <c r="S77" s="2">
        <f t="shared" si="69"/>
        <v>0</v>
      </c>
      <c r="T77" s="2">
        <f t="shared" si="70"/>
        <v>0</v>
      </c>
      <c r="U77" s="2">
        <f t="shared" si="71"/>
        <v>0</v>
      </c>
      <c r="V77" s="83" t="str">
        <f t="shared" si="60"/>
        <v>N.A.</v>
      </c>
      <c r="W77" s="2">
        <f t="shared" si="72"/>
        <v>2512368</v>
      </c>
      <c r="X77" s="82"/>
      <c r="Y77" s="2">
        <v>467</v>
      </c>
      <c r="Z77">
        <f t="shared" si="73"/>
        <v>5461</v>
      </c>
      <c r="AA77">
        <f t="shared" si="74"/>
        <v>2550287</v>
      </c>
      <c r="AB77" s="2">
        <f t="shared" si="75"/>
        <v>0</v>
      </c>
      <c r="AC77" s="2">
        <f t="shared" si="76"/>
        <v>0</v>
      </c>
      <c r="AD77" s="2">
        <f t="shared" si="77"/>
        <v>0</v>
      </c>
      <c r="AE77" s="2">
        <f t="shared" si="78"/>
        <v>0</v>
      </c>
      <c r="AF77" s="84">
        <f t="shared" si="79"/>
        <v>0</v>
      </c>
      <c r="AG77" s="2">
        <f t="shared" si="80"/>
        <v>0</v>
      </c>
      <c r="AH77" s="2">
        <f t="shared" si="81"/>
        <v>0</v>
      </c>
      <c r="AI77" s="2">
        <f t="shared" si="82"/>
        <v>0</v>
      </c>
      <c r="AJ77" s="83" t="str">
        <f t="shared" si="83"/>
        <v>N.A.</v>
      </c>
      <c r="AK77" s="2">
        <f t="shared" si="84"/>
        <v>2550287</v>
      </c>
      <c r="AM77" s="2">
        <v>455</v>
      </c>
      <c r="AN77">
        <f t="shared" si="85"/>
        <v>5674</v>
      </c>
      <c r="AO77">
        <f t="shared" si="86"/>
        <v>2581670</v>
      </c>
      <c r="AP77" s="2">
        <f t="shared" si="61"/>
        <v>0</v>
      </c>
      <c r="AQ77" s="2">
        <f t="shared" si="87"/>
        <v>0</v>
      </c>
      <c r="AR77" s="2">
        <f t="shared" si="88"/>
        <v>0</v>
      </c>
      <c r="AS77" s="2">
        <f t="shared" si="89"/>
        <v>0</v>
      </c>
      <c r="AT77" s="84">
        <f t="shared" si="90"/>
        <v>0</v>
      </c>
      <c r="AU77" s="2">
        <f t="shared" si="91"/>
        <v>0</v>
      </c>
      <c r="AV77" s="2">
        <f t="shared" si="92"/>
        <v>0</v>
      </c>
      <c r="AW77" s="2">
        <f t="shared" si="93"/>
        <v>0</v>
      </c>
      <c r="AX77" s="83" t="str">
        <f t="shared" si="94"/>
        <v>N.A.</v>
      </c>
      <c r="AY77" s="2">
        <f t="shared" si="95"/>
        <v>2581670</v>
      </c>
      <c r="AZ77" s="82"/>
      <c r="BA77" s="2">
        <v>436</v>
      </c>
      <c r="BB77">
        <f t="shared" si="96"/>
        <v>5896</v>
      </c>
      <c r="BC77">
        <f t="shared" si="97"/>
        <v>2570656</v>
      </c>
      <c r="BD77" s="2">
        <f t="shared" si="98"/>
        <v>0</v>
      </c>
      <c r="BE77" s="2">
        <f t="shared" si="99"/>
        <v>36831</v>
      </c>
      <c r="BF77" s="2">
        <f t="shared" si="100"/>
        <v>0</v>
      </c>
      <c r="BG77" s="2">
        <f t="shared" si="101"/>
        <v>36831</v>
      </c>
      <c r="BH77" s="84">
        <f t="shared" si="102"/>
        <v>36831</v>
      </c>
      <c r="BI77" s="2">
        <f t="shared" si="103"/>
        <v>0</v>
      </c>
      <c r="BJ77" s="2">
        <f t="shared" si="104"/>
        <v>1</v>
      </c>
      <c r="BK77" s="2">
        <f t="shared" si="105"/>
        <v>1</v>
      </c>
      <c r="BL77" s="83" t="str">
        <f t="shared" si="106"/>
        <v>101% Adj.</v>
      </c>
      <c r="BM77" s="2">
        <f t="shared" si="107"/>
        <v>2607487</v>
      </c>
      <c r="BO77" s="2">
        <v>434</v>
      </c>
      <c r="BP77">
        <f t="shared" si="108"/>
        <v>6127</v>
      </c>
      <c r="BQ77">
        <f t="shared" si="109"/>
        <v>2659118</v>
      </c>
      <c r="BR77" s="2">
        <f t="shared" si="110"/>
        <v>0</v>
      </c>
      <c r="BS77" s="2">
        <f t="shared" si="111"/>
        <v>0</v>
      </c>
      <c r="BT77" s="2">
        <f t="shared" si="112"/>
        <v>0</v>
      </c>
      <c r="BU77" s="2">
        <f t="shared" si="113"/>
        <v>0</v>
      </c>
      <c r="BV77" s="84">
        <f t="shared" si="114"/>
        <v>0</v>
      </c>
      <c r="BW77" s="2">
        <f t="shared" si="115"/>
        <v>0</v>
      </c>
      <c r="BX77" s="2">
        <f t="shared" si="116"/>
        <v>0</v>
      </c>
      <c r="BY77" s="2">
        <f t="shared" si="117"/>
        <v>0</v>
      </c>
      <c r="BZ77" s="83" t="str">
        <f t="shared" si="118"/>
        <v>N.A.</v>
      </c>
      <c r="CA77" s="2">
        <f t="shared" si="119"/>
        <v>2659118</v>
      </c>
    </row>
    <row r="78" spans="1:79" x14ac:dyDescent="0.2">
      <c r="A78">
        <v>71</v>
      </c>
      <c r="B78" s="2">
        <v>10</v>
      </c>
      <c r="C78" s="2">
        <v>1221</v>
      </c>
      <c r="D78" s="2" t="s">
        <v>397</v>
      </c>
      <c r="E78" s="2">
        <v>5798792</v>
      </c>
      <c r="F78" s="2">
        <v>1295.5999999999999</v>
      </c>
      <c r="G78" s="2">
        <v>4967</v>
      </c>
      <c r="H78" s="2">
        <v>6435245</v>
      </c>
      <c r="I78" s="2">
        <v>0</v>
      </c>
      <c r="J78" s="82"/>
      <c r="K78" s="2">
        <v>1324</v>
      </c>
      <c r="L78" s="2">
        <f t="shared" si="62"/>
        <v>5164</v>
      </c>
      <c r="M78" s="2">
        <f t="shared" si="63"/>
        <v>6837136</v>
      </c>
      <c r="N78" s="2">
        <f t="shared" si="64"/>
        <v>0</v>
      </c>
      <c r="O78" s="2">
        <f t="shared" si="65"/>
        <v>0</v>
      </c>
      <c r="P78" s="2">
        <f t="shared" si="66"/>
        <v>0</v>
      </c>
      <c r="Q78" s="2">
        <f t="shared" si="67"/>
        <v>0</v>
      </c>
      <c r="R78" s="84">
        <f t="shared" si="68"/>
        <v>0</v>
      </c>
      <c r="S78" s="2">
        <f t="shared" si="69"/>
        <v>0</v>
      </c>
      <c r="T78" s="2">
        <f t="shared" si="70"/>
        <v>0</v>
      </c>
      <c r="U78" s="2">
        <f t="shared" si="71"/>
        <v>0</v>
      </c>
      <c r="V78" s="83" t="str">
        <f t="shared" si="60"/>
        <v>N.A.</v>
      </c>
      <c r="W78" s="2">
        <f t="shared" si="72"/>
        <v>6837136</v>
      </c>
      <c r="X78" s="82"/>
      <c r="Y78" s="2">
        <v>1339</v>
      </c>
      <c r="Z78">
        <f t="shared" si="73"/>
        <v>5369</v>
      </c>
      <c r="AA78">
        <f t="shared" si="74"/>
        <v>7189091</v>
      </c>
      <c r="AB78" s="2">
        <f t="shared" si="75"/>
        <v>0</v>
      </c>
      <c r="AC78" s="2">
        <f t="shared" si="76"/>
        <v>0</v>
      </c>
      <c r="AD78" s="2">
        <f t="shared" si="77"/>
        <v>0</v>
      </c>
      <c r="AE78" s="2">
        <f t="shared" si="78"/>
        <v>0</v>
      </c>
      <c r="AF78" s="84">
        <f t="shared" si="79"/>
        <v>0</v>
      </c>
      <c r="AG78" s="2">
        <f t="shared" si="80"/>
        <v>0</v>
      </c>
      <c r="AH78" s="2">
        <f t="shared" si="81"/>
        <v>0</v>
      </c>
      <c r="AI78" s="2">
        <f t="shared" si="82"/>
        <v>0</v>
      </c>
      <c r="AJ78" s="83" t="str">
        <f t="shared" si="83"/>
        <v>N.A.</v>
      </c>
      <c r="AK78" s="2">
        <f t="shared" si="84"/>
        <v>7189091</v>
      </c>
      <c r="AM78" s="2">
        <v>1333</v>
      </c>
      <c r="AN78">
        <f t="shared" si="85"/>
        <v>5582</v>
      </c>
      <c r="AO78">
        <f t="shared" si="86"/>
        <v>7440806</v>
      </c>
      <c r="AP78" s="2">
        <f t="shared" si="61"/>
        <v>0</v>
      </c>
      <c r="AQ78" s="2">
        <f t="shared" si="87"/>
        <v>0</v>
      </c>
      <c r="AR78" s="2">
        <f t="shared" si="88"/>
        <v>0</v>
      </c>
      <c r="AS78" s="2">
        <f t="shared" si="89"/>
        <v>0</v>
      </c>
      <c r="AT78" s="84">
        <f t="shared" si="90"/>
        <v>0</v>
      </c>
      <c r="AU78" s="2">
        <f t="shared" si="91"/>
        <v>0</v>
      </c>
      <c r="AV78" s="2">
        <f t="shared" si="92"/>
        <v>0</v>
      </c>
      <c r="AW78" s="2">
        <f t="shared" si="93"/>
        <v>0</v>
      </c>
      <c r="AX78" s="83" t="str">
        <f t="shared" si="94"/>
        <v>N.A.</v>
      </c>
      <c r="AY78" s="2">
        <f t="shared" si="95"/>
        <v>7440806</v>
      </c>
      <c r="AZ78" s="82"/>
      <c r="BA78" s="2">
        <v>1362</v>
      </c>
      <c r="BB78">
        <f t="shared" si="96"/>
        <v>5804</v>
      </c>
      <c r="BC78">
        <f t="shared" si="97"/>
        <v>7905048</v>
      </c>
      <c r="BD78" s="2">
        <f t="shared" si="98"/>
        <v>0</v>
      </c>
      <c r="BE78" s="2">
        <f t="shared" si="99"/>
        <v>0</v>
      </c>
      <c r="BF78" s="2">
        <f t="shared" si="100"/>
        <v>0</v>
      </c>
      <c r="BG78" s="2">
        <f t="shared" si="101"/>
        <v>0</v>
      </c>
      <c r="BH78" s="84">
        <f t="shared" si="102"/>
        <v>0</v>
      </c>
      <c r="BI78" s="2">
        <f t="shared" si="103"/>
        <v>0</v>
      </c>
      <c r="BJ78" s="2">
        <f t="shared" si="104"/>
        <v>0</v>
      </c>
      <c r="BK78" s="2">
        <f t="shared" si="105"/>
        <v>0</v>
      </c>
      <c r="BL78" s="83" t="str">
        <f t="shared" si="106"/>
        <v>N.A.</v>
      </c>
      <c r="BM78" s="2">
        <f t="shared" si="107"/>
        <v>7905048</v>
      </c>
      <c r="BO78" s="2">
        <v>1357</v>
      </c>
      <c r="BP78">
        <f t="shared" si="108"/>
        <v>6035</v>
      </c>
      <c r="BQ78">
        <f t="shared" si="109"/>
        <v>8189495</v>
      </c>
      <c r="BR78" s="2">
        <f t="shared" si="110"/>
        <v>0</v>
      </c>
      <c r="BS78" s="2">
        <f t="shared" si="111"/>
        <v>0</v>
      </c>
      <c r="BT78" s="2">
        <f t="shared" si="112"/>
        <v>0</v>
      </c>
      <c r="BU78" s="2">
        <f t="shared" si="113"/>
        <v>0</v>
      </c>
      <c r="BV78" s="84">
        <f t="shared" si="114"/>
        <v>0</v>
      </c>
      <c r="BW78" s="2">
        <f t="shared" si="115"/>
        <v>0</v>
      </c>
      <c r="BX78" s="2">
        <f t="shared" si="116"/>
        <v>0</v>
      </c>
      <c r="BY78" s="2">
        <f t="shared" si="117"/>
        <v>0</v>
      </c>
      <c r="BZ78" s="83" t="str">
        <f t="shared" si="118"/>
        <v>N.A.</v>
      </c>
      <c r="CA78" s="2">
        <f t="shared" si="119"/>
        <v>8189495</v>
      </c>
    </row>
    <row r="79" spans="1:79" x14ac:dyDescent="0.2">
      <c r="A79">
        <v>72</v>
      </c>
      <c r="B79" s="2">
        <v>14</v>
      </c>
      <c r="C79" s="2">
        <v>1224</v>
      </c>
      <c r="D79" s="2" t="s">
        <v>63</v>
      </c>
      <c r="E79" s="2">
        <v>641118</v>
      </c>
      <c r="F79" s="2">
        <v>98</v>
      </c>
      <c r="G79" s="2">
        <v>4943</v>
      </c>
      <c r="H79" s="2">
        <v>484414</v>
      </c>
      <c r="I79" s="2">
        <v>125363</v>
      </c>
      <c r="J79" s="82"/>
      <c r="K79" s="2">
        <v>99</v>
      </c>
      <c r="L79" s="2">
        <f t="shared" si="62"/>
        <v>5140</v>
      </c>
      <c r="M79" s="2">
        <f t="shared" si="63"/>
        <v>508860</v>
      </c>
      <c r="N79" s="2">
        <f t="shared" si="64"/>
        <v>92581</v>
      </c>
      <c r="O79" s="2">
        <f t="shared" si="65"/>
        <v>0</v>
      </c>
      <c r="P79" s="2">
        <f t="shared" si="66"/>
        <v>92581</v>
      </c>
      <c r="Q79" s="2">
        <f t="shared" si="67"/>
        <v>0</v>
      </c>
      <c r="R79" s="84">
        <f t="shared" si="68"/>
        <v>92581</v>
      </c>
      <c r="S79" s="2">
        <f t="shared" si="69"/>
        <v>2</v>
      </c>
      <c r="T79" s="2">
        <f t="shared" si="70"/>
        <v>0</v>
      </c>
      <c r="U79" s="2">
        <f t="shared" si="71"/>
        <v>2</v>
      </c>
      <c r="V79" s="83" t="str">
        <f t="shared" si="60"/>
        <v>70% Adj.</v>
      </c>
      <c r="W79" s="2">
        <f t="shared" si="72"/>
        <v>601441</v>
      </c>
      <c r="X79" s="82"/>
      <c r="Y79" s="2">
        <v>102</v>
      </c>
      <c r="Z79">
        <f t="shared" si="73"/>
        <v>5345</v>
      </c>
      <c r="AA79">
        <f t="shared" si="74"/>
        <v>545190</v>
      </c>
      <c r="AB79" s="2">
        <f t="shared" si="75"/>
        <v>57557</v>
      </c>
      <c r="AC79" s="2">
        <f t="shared" si="76"/>
        <v>0</v>
      </c>
      <c r="AD79" s="2">
        <f t="shared" si="77"/>
        <v>57557</v>
      </c>
      <c r="AE79" s="2">
        <f t="shared" si="78"/>
        <v>0</v>
      </c>
      <c r="AF79" s="84">
        <f t="shared" si="79"/>
        <v>57557</v>
      </c>
      <c r="AG79" s="2">
        <f t="shared" si="80"/>
        <v>2</v>
      </c>
      <c r="AH79" s="2">
        <f t="shared" si="81"/>
        <v>0</v>
      </c>
      <c r="AI79" s="2">
        <f t="shared" si="82"/>
        <v>2</v>
      </c>
      <c r="AJ79" s="83" t="str">
        <f t="shared" si="83"/>
        <v>60% Adj.</v>
      </c>
      <c r="AK79" s="2">
        <f t="shared" si="84"/>
        <v>602747</v>
      </c>
      <c r="AM79" s="2">
        <v>103</v>
      </c>
      <c r="AN79">
        <f t="shared" si="85"/>
        <v>5558</v>
      </c>
      <c r="AO79">
        <f t="shared" si="86"/>
        <v>572474</v>
      </c>
      <c r="AP79" s="2">
        <f t="shared" si="61"/>
        <v>34322</v>
      </c>
      <c r="AQ79" s="2">
        <f t="shared" si="87"/>
        <v>0</v>
      </c>
      <c r="AR79" s="2">
        <f t="shared" si="88"/>
        <v>34322</v>
      </c>
      <c r="AS79" s="2">
        <f t="shared" si="89"/>
        <v>0</v>
      </c>
      <c r="AT79" s="84">
        <f t="shared" si="90"/>
        <v>34322</v>
      </c>
      <c r="AU79" s="2">
        <f t="shared" si="91"/>
        <v>2</v>
      </c>
      <c r="AV79" s="2">
        <f t="shared" si="92"/>
        <v>0</v>
      </c>
      <c r="AW79" s="2">
        <f t="shared" si="93"/>
        <v>2</v>
      </c>
      <c r="AX79" s="83" t="str">
        <f t="shared" si="94"/>
        <v>50% Adj.</v>
      </c>
      <c r="AY79" s="2">
        <f t="shared" si="95"/>
        <v>606796</v>
      </c>
      <c r="AZ79" s="82"/>
      <c r="BA79" s="2">
        <v>105</v>
      </c>
      <c r="BB79">
        <f t="shared" si="96"/>
        <v>5780</v>
      </c>
      <c r="BC79">
        <f t="shared" si="97"/>
        <v>606900</v>
      </c>
      <c r="BD79" s="2">
        <f t="shared" si="98"/>
        <v>13687</v>
      </c>
      <c r="BE79" s="2">
        <f t="shared" si="99"/>
        <v>0</v>
      </c>
      <c r="BF79" s="2">
        <f t="shared" si="100"/>
        <v>13687</v>
      </c>
      <c r="BG79" s="2">
        <f t="shared" si="101"/>
        <v>0</v>
      </c>
      <c r="BH79" s="84">
        <f t="shared" si="102"/>
        <v>13687</v>
      </c>
      <c r="BI79" s="2">
        <f t="shared" si="103"/>
        <v>2</v>
      </c>
      <c r="BJ79" s="2">
        <f t="shared" si="104"/>
        <v>0</v>
      </c>
      <c r="BK79" s="2">
        <f t="shared" si="105"/>
        <v>2</v>
      </c>
      <c r="BL79" s="83" t="str">
        <f t="shared" si="106"/>
        <v>40% Adj.</v>
      </c>
      <c r="BM79" s="2">
        <f t="shared" si="107"/>
        <v>620587</v>
      </c>
      <c r="BO79" s="2">
        <v>106</v>
      </c>
      <c r="BP79">
        <f t="shared" si="108"/>
        <v>6011</v>
      </c>
      <c r="BQ79">
        <f t="shared" si="109"/>
        <v>637166</v>
      </c>
      <c r="BR79" s="2">
        <f t="shared" si="110"/>
        <v>1186</v>
      </c>
      <c r="BS79" s="2">
        <f t="shared" si="111"/>
        <v>0</v>
      </c>
      <c r="BT79" s="2">
        <f t="shared" si="112"/>
        <v>1186</v>
      </c>
      <c r="BU79" s="2">
        <f t="shared" si="113"/>
        <v>0</v>
      </c>
      <c r="BV79" s="84">
        <f t="shared" si="114"/>
        <v>1186</v>
      </c>
      <c r="BW79" s="2">
        <f t="shared" si="115"/>
        <v>2</v>
      </c>
      <c r="BX79" s="2">
        <f t="shared" si="116"/>
        <v>0</v>
      </c>
      <c r="BY79" s="2">
        <f t="shared" si="117"/>
        <v>2</v>
      </c>
      <c r="BZ79" s="83" t="str">
        <f t="shared" si="118"/>
        <v>30% Adj.</v>
      </c>
      <c r="CA79" s="2">
        <f t="shared" si="119"/>
        <v>638352</v>
      </c>
    </row>
    <row r="80" spans="1:79" x14ac:dyDescent="0.2">
      <c r="A80">
        <v>73</v>
      </c>
      <c r="B80" s="2">
        <v>7</v>
      </c>
      <c r="C80" s="2">
        <v>1233</v>
      </c>
      <c r="D80" s="2" t="s">
        <v>62</v>
      </c>
      <c r="E80" s="2">
        <v>6961774</v>
      </c>
      <c r="F80" s="2">
        <v>1422.2</v>
      </c>
      <c r="G80" s="2">
        <v>4931</v>
      </c>
      <c r="H80" s="2">
        <v>7012868</v>
      </c>
      <c r="I80" s="2">
        <v>0</v>
      </c>
      <c r="J80" s="82"/>
      <c r="K80" s="2">
        <v>1406</v>
      </c>
      <c r="L80" s="2">
        <f t="shared" si="62"/>
        <v>5128</v>
      </c>
      <c r="M80" s="2">
        <f t="shared" si="63"/>
        <v>7209968</v>
      </c>
      <c r="N80" s="2">
        <f t="shared" si="64"/>
        <v>0</v>
      </c>
      <c r="O80" s="2">
        <f t="shared" si="65"/>
        <v>0</v>
      </c>
      <c r="P80" s="2">
        <f t="shared" si="66"/>
        <v>0</v>
      </c>
      <c r="Q80" s="2">
        <f t="shared" si="67"/>
        <v>0</v>
      </c>
      <c r="R80" s="84">
        <f t="shared" si="68"/>
        <v>0</v>
      </c>
      <c r="S80" s="2">
        <f t="shared" si="69"/>
        <v>0</v>
      </c>
      <c r="T80" s="2">
        <f t="shared" si="70"/>
        <v>0</v>
      </c>
      <c r="U80" s="2">
        <f t="shared" si="71"/>
        <v>0</v>
      </c>
      <c r="V80" s="83" t="str">
        <f t="shared" si="60"/>
        <v>N.A.</v>
      </c>
      <c r="W80" s="2">
        <f t="shared" si="72"/>
        <v>7209968</v>
      </c>
      <c r="X80" s="82"/>
      <c r="Y80" s="2">
        <v>1384</v>
      </c>
      <c r="Z80">
        <f t="shared" si="73"/>
        <v>5333</v>
      </c>
      <c r="AA80">
        <f t="shared" si="74"/>
        <v>7380872</v>
      </c>
      <c r="AB80" s="2">
        <f t="shared" si="75"/>
        <v>0</v>
      </c>
      <c r="AC80" s="2">
        <f t="shared" si="76"/>
        <v>0</v>
      </c>
      <c r="AD80" s="2">
        <f t="shared" si="77"/>
        <v>0</v>
      </c>
      <c r="AE80" s="2">
        <f t="shared" si="78"/>
        <v>0</v>
      </c>
      <c r="AF80" s="84">
        <f t="shared" si="79"/>
        <v>0</v>
      </c>
      <c r="AG80" s="2">
        <f t="shared" si="80"/>
        <v>0</v>
      </c>
      <c r="AH80" s="2">
        <f t="shared" si="81"/>
        <v>0</v>
      </c>
      <c r="AI80" s="2">
        <f t="shared" si="82"/>
        <v>0</v>
      </c>
      <c r="AJ80" s="83" t="str">
        <f t="shared" si="83"/>
        <v>N.A.</v>
      </c>
      <c r="AK80" s="2">
        <f t="shared" si="84"/>
        <v>7380872</v>
      </c>
      <c r="AM80" s="2">
        <v>1381</v>
      </c>
      <c r="AN80">
        <f t="shared" si="85"/>
        <v>5546</v>
      </c>
      <c r="AO80">
        <f t="shared" si="86"/>
        <v>7659026</v>
      </c>
      <c r="AP80" s="2">
        <f t="shared" si="61"/>
        <v>0</v>
      </c>
      <c r="AQ80" s="2">
        <f t="shared" si="87"/>
        <v>0</v>
      </c>
      <c r="AR80" s="2">
        <f t="shared" si="88"/>
        <v>0</v>
      </c>
      <c r="AS80" s="2">
        <f t="shared" si="89"/>
        <v>0</v>
      </c>
      <c r="AT80" s="84">
        <f t="shared" si="90"/>
        <v>0</v>
      </c>
      <c r="AU80" s="2">
        <f t="shared" si="91"/>
        <v>0</v>
      </c>
      <c r="AV80" s="2">
        <f t="shared" si="92"/>
        <v>0</v>
      </c>
      <c r="AW80" s="2">
        <f t="shared" si="93"/>
        <v>0</v>
      </c>
      <c r="AX80" s="83" t="str">
        <f t="shared" si="94"/>
        <v>N.A.</v>
      </c>
      <c r="AY80" s="2">
        <f t="shared" si="95"/>
        <v>7659026</v>
      </c>
      <c r="AZ80" s="82"/>
      <c r="BA80" s="2">
        <v>1355</v>
      </c>
      <c r="BB80">
        <f t="shared" si="96"/>
        <v>5768</v>
      </c>
      <c r="BC80">
        <f t="shared" si="97"/>
        <v>7815640</v>
      </c>
      <c r="BD80" s="2">
        <f t="shared" si="98"/>
        <v>0</v>
      </c>
      <c r="BE80" s="2">
        <f t="shared" si="99"/>
        <v>0</v>
      </c>
      <c r="BF80" s="2">
        <f t="shared" si="100"/>
        <v>0</v>
      </c>
      <c r="BG80" s="2">
        <f t="shared" si="101"/>
        <v>0</v>
      </c>
      <c r="BH80" s="84">
        <f t="shared" si="102"/>
        <v>0</v>
      </c>
      <c r="BI80" s="2">
        <f t="shared" si="103"/>
        <v>0</v>
      </c>
      <c r="BJ80" s="2">
        <f t="shared" si="104"/>
        <v>0</v>
      </c>
      <c r="BK80" s="2">
        <f t="shared" si="105"/>
        <v>0</v>
      </c>
      <c r="BL80" s="83" t="str">
        <f t="shared" si="106"/>
        <v>N.A.</v>
      </c>
      <c r="BM80" s="2">
        <f t="shared" si="107"/>
        <v>7815640</v>
      </c>
      <c r="BO80" s="2">
        <v>1319</v>
      </c>
      <c r="BP80">
        <f t="shared" si="108"/>
        <v>5999</v>
      </c>
      <c r="BQ80">
        <f t="shared" si="109"/>
        <v>7912681</v>
      </c>
      <c r="BR80" s="2">
        <f t="shared" si="110"/>
        <v>0</v>
      </c>
      <c r="BS80" s="2">
        <f t="shared" si="111"/>
        <v>0</v>
      </c>
      <c r="BT80" s="2">
        <f t="shared" si="112"/>
        <v>0</v>
      </c>
      <c r="BU80" s="2">
        <f t="shared" si="113"/>
        <v>0</v>
      </c>
      <c r="BV80" s="84">
        <f t="shared" si="114"/>
        <v>0</v>
      </c>
      <c r="BW80" s="2">
        <f t="shared" si="115"/>
        <v>0</v>
      </c>
      <c r="BX80" s="2">
        <f t="shared" si="116"/>
        <v>0</v>
      </c>
      <c r="BY80" s="2">
        <f t="shared" si="117"/>
        <v>0</v>
      </c>
      <c r="BZ80" s="83" t="str">
        <f t="shared" si="118"/>
        <v>N.A.</v>
      </c>
      <c r="CA80" s="2">
        <f t="shared" si="119"/>
        <v>7912681</v>
      </c>
    </row>
    <row r="81" spans="1:79" x14ac:dyDescent="0.2">
      <c r="A81">
        <v>74</v>
      </c>
      <c r="B81" s="2">
        <v>9</v>
      </c>
      <c r="C81" s="2">
        <v>1278</v>
      </c>
      <c r="D81" s="2" t="s">
        <v>64</v>
      </c>
      <c r="E81" s="2">
        <v>21319589</v>
      </c>
      <c r="F81" s="2">
        <v>4423.2</v>
      </c>
      <c r="G81" s="2">
        <v>4977</v>
      </c>
      <c r="H81" s="2">
        <v>22014266</v>
      </c>
      <c r="I81" s="2">
        <v>0</v>
      </c>
      <c r="J81" s="82"/>
      <c r="K81" s="2">
        <v>4317</v>
      </c>
      <c r="L81" s="2">
        <f t="shared" si="62"/>
        <v>5174</v>
      </c>
      <c r="M81" s="2">
        <f t="shared" si="63"/>
        <v>22336158</v>
      </c>
      <c r="N81" s="2">
        <f t="shared" si="64"/>
        <v>0</v>
      </c>
      <c r="O81" s="2">
        <f t="shared" si="65"/>
        <v>0</v>
      </c>
      <c r="P81" s="2">
        <f t="shared" si="66"/>
        <v>0</v>
      </c>
      <c r="Q81" s="2">
        <f t="shared" si="67"/>
        <v>0</v>
      </c>
      <c r="R81" s="84">
        <f t="shared" si="68"/>
        <v>0</v>
      </c>
      <c r="S81" s="2">
        <f t="shared" si="69"/>
        <v>0</v>
      </c>
      <c r="T81" s="2">
        <f t="shared" si="70"/>
        <v>0</v>
      </c>
      <c r="U81" s="2">
        <f t="shared" si="71"/>
        <v>0</v>
      </c>
      <c r="V81" s="83" t="str">
        <f t="shared" si="60"/>
        <v>N.A.</v>
      </c>
      <c r="W81" s="2">
        <f t="shared" si="72"/>
        <v>22336158</v>
      </c>
      <c r="X81" s="82"/>
      <c r="Y81" s="2">
        <v>4206</v>
      </c>
      <c r="Z81">
        <f t="shared" si="73"/>
        <v>5379</v>
      </c>
      <c r="AA81">
        <f t="shared" si="74"/>
        <v>22624074</v>
      </c>
      <c r="AB81" s="2">
        <f t="shared" si="75"/>
        <v>0</v>
      </c>
      <c r="AC81" s="2">
        <f t="shared" si="76"/>
        <v>0</v>
      </c>
      <c r="AD81" s="2">
        <f t="shared" si="77"/>
        <v>0</v>
      </c>
      <c r="AE81" s="2">
        <f t="shared" si="78"/>
        <v>0</v>
      </c>
      <c r="AF81" s="84">
        <f t="shared" si="79"/>
        <v>0</v>
      </c>
      <c r="AG81" s="2">
        <f t="shared" si="80"/>
        <v>0</v>
      </c>
      <c r="AH81" s="2">
        <f t="shared" si="81"/>
        <v>0</v>
      </c>
      <c r="AI81" s="2">
        <f t="shared" si="82"/>
        <v>0</v>
      </c>
      <c r="AJ81" s="83" t="str">
        <f t="shared" si="83"/>
        <v>N.A.</v>
      </c>
      <c r="AK81" s="2">
        <f t="shared" si="84"/>
        <v>22624074</v>
      </c>
      <c r="AM81" s="2">
        <v>4124</v>
      </c>
      <c r="AN81">
        <f t="shared" si="85"/>
        <v>5592</v>
      </c>
      <c r="AO81">
        <f t="shared" si="86"/>
        <v>23061408</v>
      </c>
      <c r="AP81" s="2">
        <f t="shared" si="61"/>
        <v>0</v>
      </c>
      <c r="AQ81" s="2">
        <f t="shared" si="87"/>
        <v>0</v>
      </c>
      <c r="AR81" s="2">
        <f t="shared" si="88"/>
        <v>0</v>
      </c>
      <c r="AS81" s="2">
        <f t="shared" si="89"/>
        <v>0</v>
      </c>
      <c r="AT81" s="84">
        <f t="shared" si="90"/>
        <v>0</v>
      </c>
      <c r="AU81" s="2">
        <f t="shared" si="91"/>
        <v>0</v>
      </c>
      <c r="AV81" s="2">
        <f t="shared" si="92"/>
        <v>0</v>
      </c>
      <c r="AW81" s="2">
        <f t="shared" si="93"/>
        <v>0</v>
      </c>
      <c r="AX81" s="83" t="str">
        <f t="shared" si="94"/>
        <v>N.A.</v>
      </c>
      <c r="AY81" s="2">
        <f t="shared" si="95"/>
        <v>23061408</v>
      </c>
      <c r="AZ81" s="82"/>
      <c r="BA81" s="2">
        <v>4012</v>
      </c>
      <c r="BB81">
        <f t="shared" si="96"/>
        <v>5814</v>
      </c>
      <c r="BC81">
        <f t="shared" si="97"/>
        <v>23325768</v>
      </c>
      <c r="BD81" s="2">
        <f t="shared" si="98"/>
        <v>0</v>
      </c>
      <c r="BE81" s="2">
        <f t="shared" si="99"/>
        <v>0</v>
      </c>
      <c r="BF81" s="2">
        <f t="shared" si="100"/>
        <v>0</v>
      </c>
      <c r="BG81" s="2">
        <f t="shared" si="101"/>
        <v>0</v>
      </c>
      <c r="BH81" s="84">
        <f t="shared" si="102"/>
        <v>0</v>
      </c>
      <c r="BI81" s="2">
        <f t="shared" si="103"/>
        <v>0</v>
      </c>
      <c r="BJ81" s="2">
        <f t="shared" si="104"/>
        <v>0</v>
      </c>
      <c r="BK81" s="2">
        <f t="shared" si="105"/>
        <v>0</v>
      </c>
      <c r="BL81" s="83" t="str">
        <f t="shared" si="106"/>
        <v>N.A.</v>
      </c>
      <c r="BM81" s="2">
        <f t="shared" si="107"/>
        <v>23325768</v>
      </c>
      <c r="BO81" s="2">
        <v>3922</v>
      </c>
      <c r="BP81">
        <f t="shared" si="108"/>
        <v>6045</v>
      </c>
      <c r="BQ81">
        <f t="shared" si="109"/>
        <v>23708490</v>
      </c>
      <c r="BR81" s="2">
        <f t="shared" si="110"/>
        <v>0</v>
      </c>
      <c r="BS81" s="2">
        <f t="shared" si="111"/>
        <v>0</v>
      </c>
      <c r="BT81" s="2">
        <f t="shared" si="112"/>
        <v>0</v>
      </c>
      <c r="BU81" s="2">
        <f t="shared" si="113"/>
        <v>0</v>
      </c>
      <c r="BV81" s="84">
        <f t="shared" si="114"/>
        <v>0</v>
      </c>
      <c r="BW81" s="2">
        <f t="shared" si="115"/>
        <v>0</v>
      </c>
      <c r="BX81" s="2">
        <f t="shared" si="116"/>
        <v>0</v>
      </c>
      <c r="BY81" s="2">
        <f t="shared" si="117"/>
        <v>0</v>
      </c>
      <c r="BZ81" s="83" t="str">
        <f t="shared" si="118"/>
        <v>N.A.</v>
      </c>
      <c r="CA81" s="2">
        <f t="shared" si="119"/>
        <v>23708490</v>
      </c>
    </row>
    <row r="82" spans="1:79" x14ac:dyDescent="0.2">
      <c r="A82">
        <v>75</v>
      </c>
      <c r="B82" s="2">
        <v>11</v>
      </c>
      <c r="C82" s="2">
        <v>1332</v>
      </c>
      <c r="D82" s="2" t="s">
        <v>65</v>
      </c>
      <c r="E82" s="2">
        <v>4410022</v>
      </c>
      <c r="F82" s="2">
        <v>901</v>
      </c>
      <c r="G82" s="2">
        <v>4931</v>
      </c>
      <c r="H82" s="2">
        <v>4442831</v>
      </c>
      <c r="I82" s="2">
        <v>0</v>
      </c>
      <c r="J82" s="82"/>
      <c r="K82" s="2">
        <v>879</v>
      </c>
      <c r="L82" s="2">
        <f t="shared" si="62"/>
        <v>5128</v>
      </c>
      <c r="M82" s="2">
        <f t="shared" si="63"/>
        <v>4507512</v>
      </c>
      <c r="N82" s="2">
        <f t="shared" si="64"/>
        <v>0</v>
      </c>
      <c r="O82" s="2">
        <f t="shared" si="65"/>
        <v>0</v>
      </c>
      <c r="P82" s="2">
        <f t="shared" si="66"/>
        <v>0</v>
      </c>
      <c r="Q82" s="2">
        <f t="shared" si="67"/>
        <v>0</v>
      </c>
      <c r="R82" s="84">
        <f t="shared" si="68"/>
        <v>0</v>
      </c>
      <c r="S82" s="2">
        <f t="shared" si="69"/>
        <v>0</v>
      </c>
      <c r="T82" s="2">
        <f t="shared" si="70"/>
        <v>0</v>
      </c>
      <c r="U82" s="2">
        <f t="shared" si="71"/>
        <v>0</v>
      </c>
      <c r="V82" s="83" t="str">
        <f t="shared" si="60"/>
        <v>N.A.</v>
      </c>
      <c r="W82" s="2">
        <f t="shared" si="72"/>
        <v>4507512</v>
      </c>
      <c r="X82" s="82"/>
      <c r="Y82" s="2">
        <v>875</v>
      </c>
      <c r="Z82">
        <f t="shared" si="73"/>
        <v>5333</v>
      </c>
      <c r="AA82">
        <f t="shared" si="74"/>
        <v>4666375</v>
      </c>
      <c r="AB82" s="2">
        <f t="shared" si="75"/>
        <v>0</v>
      </c>
      <c r="AC82" s="2">
        <f t="shared" si="76"/>
        <v>0</v>
      </c>
      <c r="AD82" s="2">
        <f t="shared" si="77"/>
        <v>0</v>
      </c>
      <c r="AE82" s="2">
        <f t="shared" si="78"/>
        <v>0</v>
      </c>
      <c r="AF82" s="84">
        <f t="shared" si="79"/>
        <v>0</v>
      </c>
      <c r="AG82" s="2">
        <f t="shared" si="80"/>
        <v>0</v>
      </c>
      <c r="AH82" s="2">
        <f t="shared" si="81"/>
        <v>0</v>
      </c>
      <c r="AI82" s="2">
        <f t="shared" si="82"/>
        <v>0</v>
      </c>
      <c r="AJ82" s="83" t="str">
        <f t="shared" si="83"/>
        <v>N.A.</v>
      </c>
      <c r="AK82" s="2">
        <f t="shared" si="84"/>
        <v>4666375</v>
      </c>
      <c r="AM82" s="2">
        <v>861</v>
      </c>
      <c r="AN82">
        <f t="shared" si="85"/>
        <v>5546</v>
      </c>
      <c r="AO82">
        <f t="shared" si="86"/>
        <v>4775106</v>
      </c>
      <c r="AP82" s="2">
        <f t="shared" si="61"/>
        <v>0</v>
      </c>
      <c r="AQ82" s="2">
        <f t="shared" si="87"/>
        <v>0</v>
      </c>
      <c r="AR82" s="2">
        <f t="shared" si="88"/>
        <v>0</v>
      </c>
      <c r="AS82" s="2">
        <f t="shared" si="89"/>
        <v>0</v>
      </c>
      <c r="AT82" s="84">
        <f t="shared" si="90"/>
        <v>0</v>
      </c>
      <c r="AU82" s="2">
        <f t="shared" si="91"/>
        <v>0</v>
      </c>
      <c r="AV82" s="2">
        <f t="shared" si="92"/>
        <v>0</v>
      </c>
      <c r="AW82" s="2">
        <f t="shared" si="93"/>
        <v>0</v>
      </c>
      <c r="AX82" s="83" t="str">
        <f t="shared" si="94"/>
        <v>N.A.</v>
      </c>
      <c r="AY82" s="2">
        <f t="shared" si="95"/>
        <v>4775106</v>
      </c>
      <c r="AZ82" s="82"/>
      <c r="BA82" s="2">
        <v>842</v>
      </c>
      <c r="BB82">
        <f t="shared" si="96"/>
        <v>5768</v>
      </c>
      <c r="BC82">
        <f t="shared" si="97"/>
        <v>4856656</v>
      </c>
      <c r="BD82" s="2">
        <f t="shared" si="98"/>
        <v>0</v>
      </c>
      <c r="BE82" s="2">
        <f t="shared" si="99"/>
        <v>0</v>
      </c>
      <c r="BF82" s="2">
        <f t="shared" si="100"/>
        <v>0</v>
      </c>
      <c r="BG82" s="2">
        <f t="shared" si="101"/>
        <v>0</v>
      </c>
      <c r="BH82" s="84">
        <f t="shared" si="102"/>
        <v>0</v>
      </c>
      <c r="BI82" s="2">
        <f t="shared" si="103"/>
        <v>0</v>
      </c>
      <c r="BJ82" s="2">
        <f t="shared" si="104"/>
        <v>0</v>
      </c>
      <c r="BK82" s="2">
        <f t="shared" si="105"/>
        <v>0</v>
      </c>
      <c r="BL82" s="83" t="str">
        <f t="shared" si="106"/>
        <v>N.A.</v>
      </c>
      <c r="BM82" s="2">
        <f t="shared" si="107"/>
        <v>4856656</v>
      </c>
      <c r="BO82" s="2">
        <v>827</v>
      </c>
      <c r="BP82">
        <f t="shared" si="108"/>
        <v>5999</v>
      </c>
      <c r="BQ82">
        <f t="shared" si="109"/>
        <v>4961173</v>
      </c>
      <c r="BR82" s="2">
        <f t="shared" si="110"/>
        <v>0</v>
      </c>
      <c r="BS82" s="2">
        <f t="shared" si="111"/>
        <v>0</v>
      </c>
      <c r="BT82" s="2">
        <f t="shared" si="112"/>
        <v>0</v>
      </c>
      <c r="BU82" s="2">
        <f t="shared" si="113"/>
        <v>0</v>
      </c>
      <c r="BV82" s="84">
        <f t="shared" si="114"/>
        <v>0</v>
      </c>
      <c r="BW82" s="2">
        <f t="shared" si="115"/>
        <v>0</v>
      </c>
      <c r="BX82" s="2">
        <f t="shared" si="116"/>
        <v>0</v>
      </c>
      <c r="BY82" s="2">
        <f t="shared" si="117"/>
        <v>0</v>
      </c>
      <c r="BZ82" s="83" t="str">
        <f t="shared" si="118"/>
        <v>N.A.</v>
      </c>
      <c r="CA82" s="2">
        <f t="shared" si="119"/>
        <v>4961173</v>
      </c>
    </row>
    <row r="83" spans="1:79" x14ac:dyDescent="0.2">
      <c r="A83">
        <v>76</v>
      </c>
      <c r="B83" s="2">
        <v>10</v>
      </c>
      <c r="C83" s="2">
        <v>1337</v>
      </c>
      <c r="D83" s="2" t="s">
        <v>66</v>
      </c>
      <c r="E83" s="2">
        <v>15188270</v>
      </c>
      <c r="F83" s="2">
        <v>3525.3</v>
      </c>
      <c r="G83" s="2">
        <v>4931</v>
      </c>
      <c r="H83" s="2">
        <v>17383254</v>
      </c>
      <c r="I83" s="2">
        <v>0</v>
      </c>
      <c r="J83" s="82"/>
      <c r="K83" s="2">
        <v>3655</v>
      </c>
      <c r="L83" s="2">
        <f t="shared" si="62"/>
        <v>5128</v>
      </c>
      <c r="M83" s="2">
        <f t="shared" si="63"/>
        <v>18742840</v>
      </c>
      <c r="N83" s="2">
        <f t="shared" si="64"/>
        <v>0</v>
      </c>
      <c r="O83" s="2">
        <f t="shared" si="65"/>
        <v>0</v>
      </c>
      <c r="P83" s="2">
        <f t="shared" si="66"/>
        <v>0</v>
      </c>
      <c r="Q83" s="2">
        <f t="shared" si="67"/>
        <v>0</v>
      </c>
      <c r="R83" s="84">
        <f t="shared" si="68"/>
        <v>0</v>
      </c>
      <c r="S83" s="2">
        <f t="shared" si="69"/>
        <v>0</v>
      </c>
      <c r="T83" s="2">
        <f t="shared" si="70"/>
        <v>0</v>
      </c>
      <c r="U83" s="2">
        <f t="shared" si="71"/>
        <v>0</v>
      </c>
      <c r="V83" s="83" t="str">
        <f t="shared" si="60"/>
        <v>N.A.</v>
      </c>
      <c r="W83" s="2">
        <f t="shared" si="72"/>
        <v>18742840</v>
      </c>
      <c r="X83" s="82"/>
      <c r="Y83" s="2">
        <v>3764</v>
      </c>
      <c r="Z83">
        <f t="shared" si="73"/>
        <v>5333</v>
      </c>
      <c r="AA83">
        <f t="shared" si="74"/>
        <v>20073412</v>
      </c>
      <c r="AB83" s="2">
        <f t="shared" si="75"/>
        <v>0</v>
      </c>
      <c r="AC83" s="2">
        <f t="shared" si="76"/>
        <v>0</v>
      </c>
      <c r="AD83" s="2">
        <f t="shared" si="77"/>
        <v>0</v>
      </c>
      <c r="AE83" s="2">
        <f t="shared" si="78"/>
        <v>0</v>
      </c>
      <c r="AF83" s="84">
        <f t="shared" si="79"/>
        <v>0</v>
      </c>
      <c r="AG83" s="2">
        <f t="shared" si="80"/>
        <v>0</v>
      </c>
      <c r="AH83" s="2">
        <f t="shared" si="81"/>
        <v>0</v>
      </c>
      <c r="AI83" s="2">
        <f t="shared" si="82"/>
        <v>0</v>
      </c>
      <c r="AJ83" s="83" t="str">
        <f t="shared" si="83"/>
        <v>N.A.</v>
      </c>
      <c r="AK83" s="2">
        <f t="shared" si="84"/>
        <v>20073412</v>
      </c>
      <c r="AM83" s="2">
        <v>3876</v>
      </c>
      <c r="AN83">
        <f t="shared" si="85"/>
        <v>5546</v>
      </c>
      <c r="AO83">
        <f t="shared" si="86"/>
        <v>21496296</v>
      </c>
      <c r="AP83" s="2">
        <f t="shared" si="61"/>
        <v>0</v>
      </c>
      <c r="AQ83" s="2">
        <f t="shared" si="87"/>
        <v>0</v>
      </c>
      <c r="AR83" s="2">
        <f t="shared" si="88"/>
        <v>0</v>
      </c>
      <c r="AS83" s="2">
        <f t="shared" si="89"/>
        <v>0</v>
      </c>
      <c r="AT83" s="84">
        <f t="shared" si="90"/>
        <v>0</v>
      </c>
      <c r="AU83" s="2">
        <f t="shared" si="91"/>
        <v>0</v>
      </c>
      <c r="AV83" s="2">
        <f t="shared" si="92"/>
        <v>0</v>
      </c>
      <c r="AW83" s="2">
        <f t="shared" si="93"/>
        <v>0</v>
      </c>
      <c r="AX83" s="83" t="str">
        <f t="shared" si="94"/>
        <v>N.A.</v>
      </c>
      <c r="AY83" s="2">
        <f t="shared" si="95"/>
        <v>21496296</v>
      </c>
      <c r="AZ83" s="82"/>
      <c r="BA83" s="2">
        <v>3973</v>
      </c>
      <c r="BB83">
        <f t="shared" si="96"/>
        <v>5768</v>
      </c>
      <c r="BC83">
        <f t="shared" si="97"/>
        <v>22916264</v>
      </c>
      <c r="BD83" s="2">
        <f t="shared" si="98"/>
        <v>0</v>
      </c>
      <c r="BE83" s="2">
        <f t="shared" si="99"/>
        <v>0</v>
      </c>
      <c r="BF83" s="2">
        <f t="shared" si="100"/>
        <v>0</v>
      </c>
      <c r="BG83" s="2">
        <f t="shared" si="101"/>
        <v>0</v>
      </c>
      <c r="BH83" s="84">
        <f t="shared" si="102"/>
        <v>0</v>
      </c>
      <c r="BI83" s="2">
        <f t="shared" si="103"/>
        <v>0</v>
      </c>
      <c r="BJ83" s="2">
        <f t="shared" si="104"/>
        <v>0</v>
      </c>
      <c r="BK83" s="2">
        <f t="shared" si="105"/>
        <v>0</v>
      </c>
      <c r="BL83" s="83" t="str">
        <f t="shared" si="106"/>
        <v>N.A.</v>
      </c>
      <c r="BM83" s="2">
        <f t="shared" si="107"/>
        <v>22916264</v>
      </c>
      <c r="BO83" s="2">
        <v>4038</v>
      </c>
      <c r="BP83">
        <f t="shared" si="108"/>
        <v>5999</v>
      </c>
      <c r="BQ83">
        <f t="shared" si="109"/>
        <v>24223962</v>
      </c>
      <c r="BR83" s="2">
        <f t="shared" si="110"/>
        <v>0</v>
      </c>
      <c r="BS83" s="2">
        <f t="shared" si="111"/>
        <v>0</v>
      </c>
      <c r="BT83" s="2">
        <f t="shared" si="112"/>
        <v>0</v>
      </c>
      <c r="BU83" s="2">
        <f t="shared" si="113"/>
        <v>0</v>
      </c>
      <c r="BV83" s="84">
        <f t="shared" si="114"/>
        <v>0</v>
      </c>
      <c r="BW83" s="2">
        <f t="shared" si="115"/>
        <v>0</v>
      </c>
      <c r="BX83" s="2">
        <f t="shared" si="116"/>
        <v>0</v>
      </c>
      <c r="BY83" s="2">
        <f t="shared" si="117"/>
        <v>0</v>
      </c>
      <c r="BZ83" s="83" t="str">
        <f t="shared" si="118"/>
        <v>N.A.</v>
      </c>
      <c r="CA83" s="2">
        <f t="shared" si="119"/>
        <v>24223962</v>
      </c>
    </row>
    <row r="84" spans="1:79" x14ac:dyDescent="0.2">
      <c r="A84">
        <v>77</v>
      </c>
      <c r="B84" s="2">
        <v>11</v>
      </c>
      <c r="C84" s="2">
        <v>1350</v>
      </c>
      <c r="D84" s="2" t="s">
        <v>67</v>
      </c>
      <c r="E84" s="2">
        <v>2566161</v>
      </c>
      <c r="F84" s="2">
        <v>544.5</v>
      </c>
      <c r="G84" s="2">
        <v>4931</v>
      </c>
      <c r="H84" s="2">
        <v>2684930</v>
      </c>
      <c r="I84" s="2">
        <v>0</v>
      </c>
      <c r="J84" s="82"/>
      <c r="K84" s="2">
        <v>527</v>
      </c>
      <c r="L84" s="2">
        <f t="shared" si="62"/>
        <v>5128</v>
      </c>
      <c r="M84" s="2">
        <f t="shared" si="63"/>
        <v>2702456</v>
      </c>
      <c r="N84" s="2">
        <f t="shared" si="64"/>
        <v>0</v>
      </c>
      <c r="O84" s="2">
        <f t="shared" si="65"/>
        <v>9323</v>
      </c>
      <c r="P84" s="2">
        <f t="shared" si="66"/>
        <v>0</v>
      </c>
      <c r="Q84" s="2">
        <f t="shared" si="67"/>
        <v>9323</v>
      </c>
      <c r="R84" s="84">
        <f t="shared" si="68"/>
        <v>9323</v>
      </c>
      <c r="S84" s="2">
        <f t="shared" si="69"/>
        <v>0</v>
      </c>
      <c r="T84" s="2">
        <f t="shared" si="70"/>
        <v>1</v>
      </c>
      <c r="U84" s="2">
        <f t="shared" si="71"/>
        <v>1</v>
      </c>
      <c r="V84" s="83" t="str">
        <f t="shared" si="60"/>
        <v>101% Adj.</v>
      </c>
      <c r="W84" s="2">
        <f t="shared" si="72"/>
        <v>2711779</v>
      </c>
      <c r="X84" s="82"/>
      <c r="Y84" s="2">
        <v>528</v>
      </c>
      <c r="Z84">
        <f t="shared" si="73"/>
        <v>5333</v>
      </c>
      <c r="AA84">
        <f t="shared" si="74"/>
        <v>2815824</v>
      </c>
      <c r="AB84" s="2">
        <f t="shared" si="75"/>
        <v>0</v>
      </c>
      <c r="AC84" s="2">
        <f t="shared" si="76"/>
        <v>0</v>
      </c>
      <c r="AD84" s="2">
        <f t="shared" si="77"/>
        <v>0</v>
      </c>
      <c r="AE84" s="2">
        <f t="shared" si="78"/>
        <v>0</v>
      </c>
      <c r="AF84" s="84">
        <f t="shared" si="79"/>
        <v>0</v>
      </c>
      <c r="AG84" s="2">
        <f t="shared" si="80"/>
        <v>0</v>
      </c>
      <c r="AH84" s="2">
        <f t="shared" si="81"/>
        <v>0</v>
      </c>
      <c r="AI84" s="2">
        <f t="shared" si="82"/>
        <v>0</v>
      </c>
      <c r="AJ84" s="83" t="str">
        <f t="shared" si="83"/>
        <v>N.A.</v>
      </c>
      <c r="AK84" s="2">
        <f t="shared" si="84"/>
        <v>2815824</v>
      </c>
      <c r="AM84" s="2">
        <v>538</v>
      </c>
      <c r="AN84">
        <f t="shared" si="85"/>
        <v>5546</v>
      </c>
      <c r="AO84">
        <f t="shared" si="86"/>
        <v>2983748</v>
      </c>
      <c r="AP84" s="2">
        <f t="shared" si="61"/>
        <v>0</v>
      </c>
      <c r="AQ84" s="2">
        <f t="shared" si="87"/>
        <v>0</v>
      </c>
      <c r="AR84" s="2">
        <f t="shared" si="88"/>
        <v>0</v>
      </c>
      <c r="AS84" s="2">
        <f t="shared" si="89"/>
        <v>0</v>
      </c>
      <c r="AT84" s="84">
        <f t="shared" si="90"/>
        <v>0</v>
      </c>
      <c r="AU84" s="2">
        <f t="shared" si="91"/>
        <v>0</v>
      </c>
      <c r="AV84" s="2">
        <f t="shared" si="92"/>
        <v>0</v>
      </c>
      <c r="AW84" s="2">
        <f t="shared" si="93"/>
        <v>0</v>
      </c>
      <c r="AX84" s="83" t="str">
        <f t="shared" si="94"/>
        <v>N.A.</v>
      </c>
      <c r="AY84" s="2">
        <f t="shared" si="95"/>
        <v>2983748</v>
      </c>
      <c r="AZ84" s="82"/>
      <c r="BA84" s="2">
        <v>530</v>
      </c>
      <c r="BB84">
        <f t="shared" si="96"/>
        <v>5768</v>
      </c>
      <c r="BC84">
        <f t="shared" si="97"/>
        <v>3057040</v>
      </c>
      <c r="BD84" s="2">
        <f t="shared" si="98"/>
        <v>0</v>
      </c>
      <c r="BE84" s="2">
        <f t="shared" si="99"/>
        <v>0</v>
      </c>
      <c r="BF84" s="2">
        <f t="shared" si="100"/>
        <v>0</v>
      </c>
      <c r="BG84" s="2">
        <f t="shared" si="101"/>
        <v>0</v>
      </c>
      <c r="BH84" s="84">
        <f t="shared" si="102"/>
        <v>0</v>
      </c>
      <c r="BI84" s="2">
        <f t="shared" si="103"/>
        <v>0</v>
      </c>
      <c r="BJ84" s="2">
        <f t="shared" si="104"/>
        <v>0</v>
      </c>
      <c r="BK84" s="2">
        <f t="shared" si="105"/>
        <v>0</v>
      </c>
      <c r="BL84" s="83" t="str">
        <f t="shared" si="106"/>
        <v>N.A.</v>
      </c>
      <c r="BM84" s="2">
        <f t="shared" si="107"/>
        <v>3057040</v>
      </c>
      <c r="BO84" s="2">
        <v>531</v>
      </c>
      <c r="BP84">
        <f t="shared" si="108"/>
        <v>5999</v>
      </c>
      <c r="BQ84">
        <f t="shared" si="109"/>
        <v>3185469</v>
      </c>
      <c r="BR84" s="2">
        <f t="shared" si="110"/>
        <v>0</v>
      </c>
      <c r="BS84" s="2">
        <f t="shared" si="111"/>
        <v>0</v>
      </c>
      <c r="BT84" s="2">
        <f t="shared" si="112"/>
        <v>0</v>
      </c>
      <c r="BU84" s="2">
        <f t="shared" si="113"/>
        <v>0</v>
      </c>
      <c r="BV84" s="84">
        <f t="shared" si="114"/>
        <v>0</v>
      </c>
      <c r="BW84" s="2">
        <f t="shared" si="115"/>
        <v>0</v>
      </c>
      <c r="BX84" s="2">
        <f t="shared" si="116"/>
        <v>0</v>
      </c>
      <c r="BY84" s="2">
        <f t="shared" si="117"/>
        <v>0</v>
      </c>
      <c r="BZ84" s="83" t="str">
        <f t="shared" si="118"/>
        <v>N.A.</v>
      </c>
      <c r="CA84" s="2">
        <f t="shared" si="119"/>
        <v>3185469</v>
      </c>
    </row>
    <row r="85" spans="1:79" x14ac:dyDescent="0.2">
      <c r="A85">
        <v>78</v>
      </c>
      <c r="B85" s="2">
        <v>11</v>
      </c>
      <c r="C85" s="2">
        <v>1359</v>
      </c>
      <c r="D85" s="2" t="s">
        <v>68</v>
      </c>
      <c r="E85" s="2">
        <v>2875468</v>
      </c>
      <c r="F85" s="2">
        <v>572</v>
      </c>
      <c r="G85" s="2">
        <v>4954</v>
      </c>
      <c r="H85" s="2">
        <v>2833688</v>
      </c>
      <c r="I85" s="2">
        <v>33424</v>
      </c>
      <c r="J85" s="82"/>
      <c r="K85" s="2">
        <v>572</v>
      </c>
      <c r="L85" s="2">
        <f t="shared" si="62"/>
        <v>5151</v>
      </c>
      <c r="M85" s="2">
        <f t="shared" si="63"/>
        <v>2946372</v>
      </c>
      <c r="N85" s="2">
        <f t="shared" si="64"/>
        <v>0</v>
      </c>
      <c r="O85" s="2">
        <f t="shared" si="65"/>
        <v>0</v>
      </c>
      <c r="P85" s="2">
        <f t="shared" si="66"/>
        <v>0</v>
      </c>
      <c r="Q85" s="2">
        <f t="shared" si="67"/>
        <v>0</v>
      </c>
      <c r="R85" s="84">
        <f t="shared" si="68"/>
        <v>0</v>
      </c>
      <c r="S85" s="2">
        <f t="shared" si="69"/>
        <v>0</v>
      </c>
      <c r="T85" s="2">
        <f t="shared" si="70"/>
        <v>0</v>
      </c>
      <c r="U85" s="2">
        <f t="shared" si="71"/>
        <v>0</v>
      </c>
      <c r="V85" s="83" t="str">
        <f t="shared" si="60"/>
        <v>N.A.</v>
      </c>
      <c r="W85" s="2">
        <f t="shared" si="72"/>
        <v>2946372</v>
      </c>
      <c r="X85" s="82"/>
      <c r="Y85" s="2">
        <v>576</v>
      </c>
      <c r="Z85">
        <f t="shared" si="73"/>
        <v>5356</v>
      </c>
      <c r="AA85">
        <f t="shared" si="74"/>
        <v>3085056</v>
      </c>
      <c r="AB85" s="2">
        <f t="shared" si="75"/>
        <v>0</v>
      </c>
      <c r="AC85" s="2">
        <f t="shared" si="76"/>
        <v>0</v>
      </c>
      <c r="AD85" s="2">
        <f t="shared" si="77"/>
        <v>0</v>
      </c>
      <c r="AE85" s="2">
        <f t="shared" si="78"/>
        <v>0</v>
      </c>
      <c r="AF85" s="84">
        <f t="shared" si="79"/>
        <v>0</v>
      </c>
      <c r="AG85" s="2">
        <f t="shared" si="80"/>
        <v>0</v>
      </c>
      <c r="AH85" s="2">
        <f t="shared" si="81"/>
        <v>0</v>
      </c>
      <c r="AI85" s="2">
        <f t="shared" si="82"/>
        <v>0</v>
      </c>
      <c r="AJ85" s="83" t="str">
        <f t="shared" si="83"/>
        <v>N.A.</v>
      </c>
      <c r="AK85" s="2">
        <f t="shared" si="84"/>
        <v>3085056</v>
      </c>
      <c r="AM85" s="2">
        <v>564</v>
      </c>
      <c r="AN85">
        <f t="shared" si="85"/>
        <v>5569</v>
      </c>
      <c r="AO85">
        <f t="shared" si="86"/>
        <v>3140916</v>
      </c>
      <c r="AP85" s="2">
        <f t="shared" si="61"/>
        <v>0</v>
      </c>
      <c r="AQ85" s="2">
        <f t="shared" si="87"/>
        <v>0</v>
      </c>
      <c r="AR85" s="2">
        <f t="shared" si="88"/>
        <v>0</v>
      </c>
      <c r="AS85" s="2">
        <f t="shared" si="89"/>
        <v>0</v>
      </c>
      <c r="AT85" s="84">
        <f t="shared" si="90"/>
        <v>0</v>
      </c>
      <c r="AU85" s="2">
        <f t="shared" si="91"/>
        <v>0</v>
      </c>
      <c r="AV85" s="2">
        <f t="shared" si="92"/>
        <v>0</v>
      </c>
      <c r="AW85" s="2">
        <f t="shared" si="93"/>
        <v>0</v>
      </c>
      <c r="AX85" s="83" t="str">
        <f t="shared" si="94"/>
        <v>N.A.</v>
      </c>
      <c r="AY85" s="2">
        <f t="shared" si="95"/>
        <v>3140916</v>
      </c>
      <c r="AZ85" s="82"/>
      <c r="BA85" s="2">
        <v>560</v>
      </c>
      <c r="BB85">
        <f t="shared" si="96"/>
        <v>5791</v>
      </c>
      <c r="BC85">
        <f t="shared" si="97"/>
        <v>3242960</v>
      </c>
      <c r="BD85" s="2">
        <f t="shared" si="98"/>
        <v>0</v>
      </c>
      <c r="BE85" s="2">
        <f t="shared" si="99"/>
        <v>0</v>
      </c>
      <c r="BF85" s="2">
        <f t="shared" si="100"/>
        <v>0</v>
      </c>
      <c r="BG85" s="2">
        <f t="shared" si="101"/>
        <v>0</v>
      </c>
      <c r="BH85" s="84">
        <f t="shared" si="102"/>
        <v>0</v>
      </c>
      <c r="BI85" s="2">
        <f t="shared" si="103"/>
        <v>0</v>
      </c>
      <c r="BJ85" s="2">
        <f t="shared" si="104"/>
        <v>0</v>
      </c>
      <c r="BK85" s="2">
        <f t="shared" si="105"/>
        <v>0</v>
      </c>
      <c r="BL85" s="83" t="str">
        <f t="shared" si="106"/>
        <v>N.A.</v>
      </c>
      <c r="BM85" s="2">
        <f t="shared" si="107"/>
        <v>3242960</v>
      </c>
      <c r="BO85" s="2">
        <v>566</v>
      </c>
      <c r="BP85">
        <f t="shared" si="108"/>
        <v>6022</v>
      </c>
      <c r="BQ85">
        <f t="shared" si="109"/>
        <v>3408452</v>
      </c>
      <c r="BR85" s="2">
        <f t="shared" si="110"/>
        <v>0</v>
      </c>
      <c r="BS85" s="2">
        <f t="shared" si="111"/>
        <v>0</v>
      </c>
      <c r="BT85" s="2">
        <f t="shared" si="112"/>
        <v>0</v>
      </c>
      <c r="BU85" s="2">
        <f t="shared" si="113"/>
        <v>0</v>
      </c>
      <c r="BV85" s="84">
        <f t="shared" si="114"/>
        <v>0</v>
      </c>
      <c r="BW85" s="2">
        <f t="shared" si="115"/>
        <v>0</v>
      </c>
      <c r="BX85" s="2">
        <f t="shared" si="116"/>
        <v>0</v>
      </c>
      <c r="BY85" s="2">
        <f t="shared" si="117"/>
        <v>0</v>
      </c>
      <c r="BZ85" s="83" t="str">
        <f t="shared" si="118"/>
        <v>N.A.</v>
      </c>
      <c r="CA85" s="2">
        <f t="shared" si="119"/>
        <v>3408452</v>
      </c>
    </row>
    <row r="86" spans="1:79" x14ac:dyDescent="0.2">
      <c r="A86">
        <v>79</v>
      </c>
      <c r="B86" s="2">
        <v>9</v>
      </c>
      <c r="C86" s="2">
        <v>1368</v>
      </c>
      <c r="D86" s="2" t="s">
        <v>69</v>
      </c>
      <c r="E86" s="2">
        <v>5089560</v>
      </c>
      <c r="F86" s="2">
        <v>1044.2</v>
      </c>
      <c r="G86" s="2">
        <v>4931</v>
      </c>
      <c r="H86" s="2">
        <v>5148950</v>
      </c>
      <c r="I86" s="2">
        <v>154215</v>
      </c>
      <c r="J86" s="82"/>
      <c r="K86" s="2">
        <v>1043</v>
      </c>
      <c r="L86" s="2">
        <f t="shared" si="62"/>
        <v>5128</v>
      </c>
      <c r="M86" s="2">
        <f t="shared" si="63"/>
        <v>5348504</v>
      </c>
      <c r="N86" s="2">
        <f t="shared" si="64"/>
        <v>0</v>
      </c>
      <c r="O86" s="2">
        <f t="shared" si="65"/>
        <v>0</v>
      </c>
      <c r="P86" s="2">
        <f t="shared" si="66"/>
        <v>0</v>
      </c>
      <c r="Q86" s="2">
        <f t="shared" si="67"/>
        <v>0</v>
      </c>
      <c r="R86" s="84">
        <f t="shared" si="68"/>
        <v>0</v>
      </c>
      <c r="S86" s="2">
        <f t="shared" si="69"/>
        <v>0</v>
      </c>
      <c r="T86" s="2">
        <f t="shared" si="70"/>
        <v>0</v>
      </c>
      <c r="U86" s="2">
        <f t="shared" si="71"/>
        <v>0</v>
      </c>
      <c r="V86" s="83" t="str">
        <f t="shared" si="60"/>
        <v>N.A.</v>
      </c>
      <c r="W86" s="2">
        <f t="shared" si="72"/>
        <v>5348504</v>
      </c>
      <c r="X86" s="82"/>
      <c r="Y86" s="2">
        <v>1033</v>
      </c>
      <c r="Z86">
        <f t="shared" si="73"/>
        <v>5333</v>
      </c>
      <c r="AA86">
        <f t="shared" si="74"/>
        <v>5508989</v>
      </c>
      <c r="AB86" s="2">
        <f t="shared" si="75"/>
        <v>0</v>
      </c>
      <c r="AC86" s="2">
        <f t="shared" si="76"/>
        <v>0</v>
      </c>
      <c r="AD86" s="2">
        <f t="shared" si="77"/>
        <v>0</v>
      </c>
      <c r="AE86" s="2">
        <f t="shared" si="78"/>
        <v>0</v>
      </c>
      <c r="AF86" s="84">
        <f t="shared" si="79"/>
        <v>0</v>
      </c>
      <c r="AG86" s="2">
        <f t="shared" si="80"/>
        <v>0</v>
      </c>
      <c r="AH86" s="2">
        <f t="shared" si="81"/>
        <v>0</v>
      </c>
      <c r="AI86" s="2">
        <f t="shared" si="82"/>
        <v>0</v>
      </c>
      <c r="AJ86" s="83" t="str">
        <f t="shared" si="83"/>
        <v>N.A.</v>
      </c>
      <c r="AK86" s="2">
        <f t="shared" si="84"/>
        <v>5508989</v>
      </c>
      <c r="AM86" s="2">
        <v>1036</v>
      </c>
      <c r="AN86">
        <f t="shared" si="85"/>
        <v>5546</v>
      </c>
      <c r="AO86">
        <f t="shared" si="86"/>
        <v>5745656</v>
      </c>
      <c r="AP86" s="2">
        <f t="shared" si="61"/>
        <v>0</v>
      </c>
      <c r="AQ86" s="2">
        <f t="shared" si="87"/>
        <v>0</v>
      </c>
      <c r="AR86" s="2">
        <f t="shared" si="88"/>
        <v>0</v>
      </c>
      <c r="AS86" s="2">
        <f t="shared" si="89"/>
        <v>0</v>
      </c>
      <c r="AT86" s="84">
        <f t="shared" si="90"/>
        <v>0</v>
      </c>
      <c r="AU86" s="2">
        <f t="shared" si="91"/>
        <v>0</v>
      </c>
      <c r="AV86" s="2">
        <f t="shared" si="92"/>
        <v>0</v>
      </c>
      <c r="AW86" s="2">
        <f t="shared" si="93"/>
        <v>0</v>
      </c>
      <c r="AX86" s="83" t="str">
        <f t="shared" si="94"/>
        <v>N.A.</v>
      </c>
      <c r="AY86" s="2">
        <f t="shared" si="95"/>
        <v>5745656</v>
      </c>
      <c r="AZ86" s="82"/>
      <c r="BA86" s="2">
        <v>1019</v>
      </c>
      <c r="BB86">
        <f t="shared" si="96"/>
        <v>5768</v>
      </c>
      <c r="BC86">
        <f t="shared" si="97"/>
        <v>5877592</v>
      </c>
      <c r="BD86" s="2">
        <f t="shared" si="98"/>
        <v>0</v>
      </c>
      <c r="BE86" s="2">
        <f t="shared" si="99"/>
        <v>0</v>
      </c>
      <c r="BF86" s="2">
        <f t="shared" si="100"/>
        <v>0</v>
      </c>
      <c r="BG86" s="2">
        <f t="shared" si="101"/>
        <v>0</v>
      </c>
      <c r="BH86" s="84">
        <f t="shared" si="102"/>
        <v>0</v>
      </c>
      <c r="BI86" s="2">
        <f t="shared" si="103"/>
        <v>0</v>
      </c>
      <c r="BJ86" s="2">
        <f t="shared" si="104"/>
        <v>0</v>
      </c>
      <c r="BK86" s="2">
        <f t="shared" si="105"/>
        <v>0</v>
      </c>
      <c r="BL86" s="83" t="str">
        <f t="shared" si="106"/>
        <v>N.A.</v>
      </c>
      <c r="BM86" s="2">
        <f t="shared" si="107"/>
        <v>5877592</v>
      </c>
      <c r="BO86" s="2">
        <v>1007</v>
      </c>
      <c r="BP86">
        <f t="shared" si="108"/>
        <v>5999</v>
      </c>
      <c r="BQ86">
        <f t="shared" si="109"/>
        <v>6040993</v>
      </c>
      <c r="BR86" s="2">
        <f t="shared" si="110"/>
        <v>0</v>
      </c>
      <c r="BS86" s="2">
        <f t="shared" si="111"/>
        <v>0</v>
      </c>
      <c r="BT86" s="2">
        <f t="shared" si="112"/>
        <v>0</v>
      </c>
      <c r="BU86" s="2">
        <f t="shared" si="113"/>
        <v>0</v>
      </c>
      <c r="BV86" s="84">
        <f t="shared" si="114"/>
        <v>0</v>
      </c>
      <c r="BW86" s="2">
        <f t="shared" si="115"/>
        <v>0</v>
      </c>
      <c r="BX86" s="2">
        <f t="shared" si="116"/>
        <v>0</v>
      </c>
      <c r="BY86" s="2">
        <f t="shared" si="117"/>
        <v>0</v>
      </c>
      <c r="BZ86" s="83" t="str">
        <f t="shared" si="118"/>
        <v>N.A.</v>
      </c>
      <c r="CA86" s="2">
        <f t="shared" si="119"/>
        <v>6040993</v>
      </c>
    </row>
    <row r="87" spans="1:79" x14ac:dyDescent="0.2">
      <c r="A87">
        <v>80</v>
      </c>
      <c r="B87" s="2">
        <v>11</v>
      </c>
      <c r="C87" s="2">
        <v>1413</v>
      </c>
      <c r="D87" s="2" t="s">
        <v>70</v>
      </c>
      <c r="E87" s="2">
        <v>2798640</v>
      </c>
      <c r="F87" s="2">
        <v>522.5</v>
      </c>
      <c r="G87" s="2">
        <v>5078</v>
      </c>
      <c r="H87" s="2">
        <v>2653255</v>
      </c>
      <c r="I87" s="2">
        <v>116308</v>
      </c>
      <c r="J87" s="82"/>
      <c r="K87" s="2">
        <v>511</v>
      </c>
      <c r="L87" s="2">
        <f t="shared" si="62"/>
        <v>5275</v>
      </c>
      <c r="M87" s="2">
        <f t="shared" si="63"/>
        <v>2695525</v>
      </c>
      <c r="N87" s="2">
        <f t="shared" si="64"/>
        <v>72181</v>
      </c>
      <c r="O87" s="2">
        <f t="shared" si="65"/>
        <v>0</v>
      </c>
      <c r="P87" s="2">
        <f t="shared" si="66"/>
        <v>72181</v>
      </c>
      <c r="Q87" s="2">
        <f t="shared" si="67"/>
        <v>0</v>
      </c>
      <c r="R87" s="84">
        <f t="shared" si="68"/>
        <v>72181</v>
      </c>
      <c r="S87" s="2">
        <f t="shared" si="69"/>
        <v>2</v>
      </c>
      <c r="T87" s="2">
        <f t="shared" si="70"/>
        <v>0</v>
      </c>
      <c r="U87" s="2">
        <f t="shared" si="71"/>
        <v>2</v>
      </c>
      <c r="V87" s="83" t="str">
        <f t="shared" si="60"/>
        <v>70% Adj.</v>
      </c>
      <c r="W87" s="2">
        <f t="shared" si="72"/>
        <v>2767706</v>
      </c>
      <c r="X87" s="82"/>
      <c r="Y87" s="2">
        <v>499</v>
      </c>
      <c r="Z87">
        <f t="shared" si="73"/>
        <v>5480</v>
      </c>
      <c r="AA87">
        <f t="shared" si="74"/>
        <v>2734520</v>
      </c>
      <c r="AB87" s="2">
        <f t="shared" si="75"/>
        <v>38472</v>
      </c>
      <c r="AC87" s="2">
        <f t="shared" si="76"/>
        <v>0</v>
      </c>
      <c r="AD87" s="2">
        <f t="shared" si="77"/>
        <v>38472</v>
      </c>
      <c r="AE87" s="2">
        <f t="shared" si="78"/>
        <v>0</v>
      </c>
      <c r="AF87" s="84">
        <f t="shared" si="79"/>
        <v>38472</v>
      </c>
      <c r="AG87" s="2">
        <f t="shared" si="80"/>
        <v>2</v>
      </c>
      <c r="AH87" s="2">
        <f t="shared" si="81"/>
        <v>0</v>
      </c>
      <c r="AI87" s="2">
        <f t="shared" si="82"/>
        <v>2</v>
      </c>
      <c r="AJ87" s="83" t="str">
        <f t="shared" si="83"/>
        <v>60% Adj.</v>
      </c>
      <c r="AK87" s="2">
        <f t="shared" si="84"/>
        <v>2772992</v>
      </c>
      <c r="AM87" s="2">
        <v>490</v>
      </c>
      <c r="AN87">
        <f t="shared" si="85"/>
        <v>5693</v>
      </c>
      <c r="AO87">
        <f t="shared" si="86"/>
        <v>2789570</v>
      </c>
      <c r="AP87" s="2">
        <f t="shared" si="61"/>
        <v>4535</v>
      </c>
      <c r="AQ87" s="2">
        <f t="shared" si="87"/>
        <v>0</v>
      </c>
      <c r="AR87" s="2">
        <f t="shared" si="88"/>
        <v>4535</v>
      </c>
      <c r="AS87" s="2">
        <f t="shared" si="89"/>
        <v>0</v>
      </c>
      <c r="AT87" s="84">
        <f t="shared" si="90"/>
        <v>4535</v>
      </c>
      <c r="AU87" s="2">
        <f t="shared" si="91"/>
        <v>2</v>
      </c>
      <c r="AV87" s="2">
        <f t="shared" si="92"/>
        <v>0</v>
      </c>
      <c r="AW87" s="2">
        <f t="shared" si="93"/>
        <v>2</v>
      </c>
      <c r="AX87" s="83" t="str">
        <f t="shared" si="94"/>
        <v>50% Adj.</v>
      </c>
      <c r="AY87" s="2">
        <f t="shared" si="95"/>
        <v>2794105</v>
      </c>
      <c r="AZ87" s="82"/>
      <c r="BA87" s="2">
        <v>490</v>
      </c>
      <c r="BB87">
        <f t="shared" si="96"/>
        <v>5915</v>
      </c>
      <c r="BC87">
        <f t="shared" si="97"/>
        <v>2898350</v>
      </c>
      <c r="BD87" s="2">
        <f t="shared" si="98"/>
        <v>0</v>
      </c>
      <c r="BE87" s="2">
        <f t="shared" si="99"/>
        <v>0</v>
      </c>
      <c r="BF87" s="2">
        <f t="shared" si="100"/>
        <v>0</v>
      </c>
      <c r="BG87" s="2">
        <f t="shared" si="101"/>
        <v>0</v>
      </c>
      <c r="BH87" s="84">
        <f t="shared" si="102"/>
        <v>0</v>
      </c>
      <c r="BI87" s="2">
        <f t="shared" si="103"/>
        <v>0</v>
      </c>
      <c r="BJ87" s="2">
        <f t="shared" si="104"/>
        <v>0</v>
      </c>
      <c r="BK87" s="2">
        <f t="shared" si="105"/>
        <v>0</v>
      </c>
      <c r="BL87" s="83" t="str">
        <f t="shared" si="106"/>
        <v>N.A.</v>
      </c>
      <c r="BM87" s="2">
        <f t="shared" si="107"/>
        <v>2898350</v>
      </c>
      <c r="BO87" s="2">
        <v>477</v>
      </c>
      <c r="BP87">
        <f t="shared" si="108"/>
        <v>6146</v>
      </c>
      <c r="BQ87">
        <f t="shared" si="109"/>
        <v>2931642</v>
      </c>
      <c r="BR87" s="2">
        <f t="shared" si="110"/>
        <v>0</v>
      </c>
      <c r="BS87" s="2">
        <f t="shared" si="111"/>
        <v>0</v>
      </c>
      <c r="BT87" s="2">
        <f t="shared" si="112"/>
        <v>0</v>
      </c>
      <c r="BU87" s="2">
        <f t="shared" si="113"/>
        <v>0</v>
      </c>
      <c r="BV87" s="84">
        <f t="shared" si="114"/>
        <v>0</v>
      </c>
      <c r="BW87" s="2">
        <f t="shared" si="115"/>
        <v>0</v>
      </c>
      <c r="BX87" s="2">
        <f t="shared" si="116"/>
        <v>0</v>
      </c>
      <c r="BY87" s="2">
        <f t="shared" si="117"/>
        <v>0</v>
      </c>
      <c r="BZ87" s="83" t="str">
        <f t="shared" si="118"/>
        <v>N.A.</v>
      </c>
      <c r="CA87" s="2">
        <f t="shared" si="119"/>
        <v>2931642</v>
      </c>
    </row>
    <row r="88" spans="1:79" x14ac:dyDescent="0.2">
      <c r="A88">
        <v>81</v>
      </c>
      <c r="B88" s="2">
        <v>14</v>
      </c>
      <c r="C88" s="2">
        <v>1431</v>
      </c>
      <c r="D88" s="2" t="s">
        <v>71</v>
      </c>
      <c r="E88" s="2">
        <v>2968179</v>
      </c>
      <c r="F88" s="2">
        <v>554.9</v>
      </c>
      <c r="G88" s="2">
        <v>4978</v>
      </c>
      <c r="H88" s="2">
        <v>2762292</v>
      </c>
      <c r="I88" s="2">
        <v>164710</v>
      </c>
      <c r="J88" s="82"/>
      <c r="K88" s="2">
        <v>536</v>
      </c>
      <c r="L88" s="2">
        <f t="shared" si="62"/>
        <v>5175</v>
      </c>
      <c r="M88" s="2">
        <f t="shared" si="63"/>
        <v>2773800</v>
      </c>
      <c r="N88" s="2">
        <f t="shared" si="64"/>
        <v>136065</v>
      </c>
      <c r="O88" s="2">
        <f t="shared" si="65"/>
        <v>16115</v>
      </c>
      <c r="P88" s="2">
        <f t="shared" si="66"/>
        <v>136065</v>
      </c>
      <c r="Q88" s="2">
        <f t="shared" si="67"/>
        <v>0</v>
      </c>
      <c r="R88" s="84">
        <f t="shared" si="68"/>
        <v>136065</v>
      </c>
      <c r="S88" s="2">
        <f t="shared" si="69"/>
        <v>2</v>
      </c>
      <c r="T88" s="2">
        <f t="shared" si="70"/>
        <v>0</v>
      </c>
      <c r="U88" s="2">
        <f t="shared" si="71"/>
        <v>2</v>
      </c>
      <c r="V88" s="83" t="str">
        <f t="shared" si="60"/>
        <v>70% Adj.</v>
      </c>
      <c r="W88" s="2">
        <f t="shared" si="72"/>
        <v>2909865</v>
      </c>
      <c r="X88" s="82"/>
      <c r="Y88" s="2">
        <v>509</v>
      </c>
      <c r="Z88">
        <f t="shared" si="73"/>
        <v>5380</v>
      </c>
      <c r="AA88">
        <f t="shared" si="74"/>
        <v>2738420</v>
      </c>
      <c r="AB88" s="2">
        <f t="shared" si="75"/>
        <v>137855</v>
      </c>
      <c r="AC88" s="2">
        <f t="shared" si="76"/>
        <v>63118</v>
      </c>
      <c r="AD88" s="2">
        <f t="shared" si="77"/>
        <v>137855</v>
      </c>
      <c r="AE88" s="2">
        <f t="shared" si="78"/>
        <v>0</v>
      </c>
      <c r="AF88" s="84">
        <f t="shared" si="79"/>
        <v>137855</v>
      </c>
      <c r="AG88" s="2">
        <f t="shared" si="80"/>
        <v>2</v>
      </c>
      <c r="AH88" s="2">
        <f t="shared" si="81"/>
        <v>0</v>
      </c>
      <c r="AI88" s="2">
        <f t="shared" si="82"/>
        <v>2</v>
      </c>
      <c r="AJ88" s="83" t="str">
        <f t="shared" si="83"/>
        <v>60% Adj.</v>
      </c>
      <c r="AK88" s="2">
        <f t="shared" si="84"/>
        <v>2876275</v>
      </c>
      <c r="AM88" s="2">
        <v>493</v>
      </c>
      <c r="AN88">
        <f t="shared" si="85"/>
        <v>5593</v>
      </c>
      <c r="AO88">
        <f t="shared" si="86"/>
        <v>2757349</v>
      </c>
      <c r="AP88" s="2">
        <f t="shared" si="61"/>
        <v>105415</v>
      </c>
      <c r="AQ88" s="2">
        <f t="shared" si="87"/>
        <v>8455</v>
      </c>
      <c r="AR88" s="2">
        <f t="shared" si="88"/>
        <v>105415</v>
      </c>
      <c r="AS88" s="2">
        <f t="shared" si="89"/>
        <v>0</v>
      </c>
      <c r="AT88" s="84">
        <f t="shared" si="90"/>
        <v>105415</v>
      </c>
      <c r="AU88" s="2">
        <f t="shared" si="91"/>
        <v>2</v>
      </c>
      <c r="AV88" s="2">
        <f t="shared" si="92"/>
        <v>0</v>
      </c>
      <c r="AW88" s="2">
        <f t="shared" si="93"/>
        <v>2</v>
      </c>
      <c r="AX88" s="83" t="str">
        <f t="shared" si="94"/>
        <v>50% Adj.</v>
      </c>
      <c r="AY88" s="2">
        <f t="shared" si="95"/>
        <v>2862764</v>
      </c>
      <c r="AZ88" s="82"/>
      <c r="BA88" s="2">
        <v>466</v>
      </c>
      <c r="BB88">
        <f t="shared" si="96"/>
        <v>5815</v>
      </c>
      <c r="BC88">
        <f t="shared" si="97"/>
        <v>2709790</v>
      </c>
      <c r="BD88" s="2">
        <f t="shared" si="98"/>
        <v>103356</v>
      </c>
      <c r="BE88" s="2">
        <f t="shared" si="99"/>
        <v>75132</v>
      </c>
      <c r="BF88" s="2">
        <f t="shared" si="100"/>
        <v>103356</v>
      </c>
      <c r="BG88" s="2">
        <f t="shared" si="101"/>
        <v>0</v>
      </c>
      <c r="BH88" s="84">
        <f t="shared" si="102"/>
        <v>103356</v>
      </c>
      <c r="BI88" s="2">
        <f t="shared" si="103"/>
        <v>2</v>
      </c>
      <c r="BJ88" s="2">
        <f t="shared" si="104"/>
        <v>0</v>
      </c>
      <c r="BK88" s="2">
        <f t="shared" si="105"/>
        <v>2</v>
      </c>
      <c r="BL88" s="83" t="str">
        <f t="shared" si="106"/>
        <v>40% Adj.</v>
      </c>
      <c r="BM88" s="2">
        <f t="shared" si="107"/>
        <v>2813146</v>
      </c>
      <c r="BO88" s="2">
        <v>445</v>
      </c>
      <c r="BP88">
        <f t="shared" si="108"/>
        <v>6046</v>
      </c>
      <c r="BQ88">
        <f t="shared" si="109"/>
        <v>2690470</v>
      </c>
      <c r="BR88" s="2">
        <f t="shared" si="110"/>
        <v>83313</v>
      </c>
      <c r="BS88" s="2">
        <f t="shared" si="111"/>
        <v>46418</v>
      </c>
      <c r="BT88" s="2">
        <f t="shared" si="112"/>
        <v>83313</v>
      </c>
      <c r="BU88" s="2">
        <f t="shared" si="113"/>
        <v>0</v>
      </c>
      <c r="BV88" s="84">
        <f t="shared" si="114"/>
        <v>83313</v>
      </c>
      <c r="BW88" s="2">
        <f t="shared" si="115"/>
        <v>2</v>
      </c>
      <c r="BX88" s="2">
        <f t="shared" si="116"/>
        <v>0</v>
      </c>
      <c r="BY88" s="2">
        <f t="shared" si="117"/>
        <v>2</v>
      </c>
      <c r="BZ88" s="83" t="str">
        <f t="shared" si="118"/>
        <v>30% Adj.</v>
      </c>
      <c r="CA88" s="2">
        <f t="shared" si="119"/>
        <v>2773783</v>
      </c>
    </row>
    <row r="89" spans="1:79" x14ac:dyDescent="0.2">
      <c r="A89">
        <v>82</v>
      </c>
      <c r="B89" s="2">
        <v>7</v>
      </c>
      <c r="C89" s="2">
        <v>1449</v>
      </c>
      <c r="D89" s="2" t="s">
        <v>72</v>
      </c>
      <c r="E89" s="2">
        <v>1131958</v>
      </c>
      <c r="F89" s="2">
        <v>208.1</v>
      </c>
      <c r="G89" s="2">
        <v>5106</v>
      </c>
      <c r="H89" s="2">
        <v>1062559</v>
      </c>
      <c r="I89" s="2">
        <v>55519</v>
      </c>
      <c r="J89" s="82"/>
      <c r="K89" s="2">
        <v>210</v>
      </c>
      <c r="L89" s="2">
        <f t="shared" si="62"/>
        <v>5303</v>
      </c>
      <c r="M89" s="2">
        <f t="shared" si="63"/>
        <v>1113630</v>
      </c>
      <c r="N89" s="2">
        <f t="shared" si="64"/>
        <v>12830</v>
      </c>
      <c r="O89" s="2">
        <f t="shared" si="65"/>
        <v>0</v>
      </c>
      <c r="P89" s="2">
        <f t="shared" si="66"/>
        <v>12830</v>
      </c>
      <c r="Q89" s="2">
        <f t="shared" si="67"/>
        <v>0</v>
      </c>
      <c r="R89" s="84">
        <f t="shared" si="68"/>
        <v>12830</v>
      </c>
      <c r="S89" s="2">
        <f t="shared" si="69"/>
        <v>2</v>
      </c>
      <c r="T89" s="2">
        <f t="shared" si="70"/>
        <v>0</v>
      </c>
      <c r="U89" s="2">
        <f t="shared" si="71"/>
        <v>2</v>
      </c>
      <c r="V89" s="83" t="str">
        <f t="shared" si="60"/>
        <v>70% Adj.</v>
      </c>
      <c r="W89" s="2">
        <f t="shared" si="72"/>
        <v>1126460</v>
      </c>
      <c r="X89" s="82"/>
      <c r="Y89" s="2">
        <v>203</v>
      </c>
      <c r="Z89">
        <f t="shared" si="73"/>
        <v>5508</v>
      </c>
      <c r="AA89">
        <f t="shared" si="74"/>
        <v>1118124</v>
      </c>
      <c r="AB89" s="2">
        <f t="shared" si="75"/>
        <v>8300</v>
      </c>
      <c r="AC89" s="2">
        <f t="shared" si="76"/>
        <v>6642</v>
      </c>
      <c r="AD89" s="2">
        <f t="shared" si="77"/>
        <v>8300</v>
      </c>
      <c r="AE89" s="2">
        <f t="shared" si="78"/>
        <v>0</v>
      </c>
      <c r="AF89" s="84">
        <f t="shared" si="79"/>
        <v>8300</v>
      </c>
      <c r="AG89" s="2">
        <f t="shared" si="80"/>
        <v>2</v>
      </c>
      <c r="AH89" s="2">
        <f t="shared" si="81"/>
        <v>0</v>
      </c>
      <c r="AI89" s="2">
        <f t="shared" si="82"/>
        <v>2</v>
      </c>
      <c r="AJ89" s="83" t="str">
        <f t="shared" si="83"/>
        <v>60% Adj.</v>
      </c>
      <c r="AK89" s="2">
        <f t="shared" si="84"/>
        <v>1126424</v>
      </c>
      <c r="AM89" s="2">
        <v>198</v>
      </c>
      <c r="AN89">
        <f t="shared" si="85"/>
        <v>5721</v>
      </c>
      <c r="AO89">
        <f t="shared" si="86"/>
        <v>1132758</v>
      </c>
      <c r="AP89" s="2">
        <f t="shared" si="61"/>
        <v>0</v>
      </c>
      <c r="AQ89" s="2">
        <f t="shared" si="87"/>
        <v>0</v>
      </c>
      <c r="AR89" s="2">
        <f t="shared" si="88"/>
        <v>0</v>
      </c>
      <c r="AS89" s="2">
        <f t="shared" si="89"/>
        <v>0</v>
      </c>
      <c r="AT89" s="84">
        <f t="shared" si="90"/>
        <v>0</v>
      </c>
      <c r="AU89" s="2">
        <f t="shared" si="91"/>
        <v>0</v>
      </c>
      <c r="AV89" s="2">
        <f t="shared" si="92"/>
        <v>0</v>
      </c>
      <c r="AW89" s="2">
        <f t="shared" si="93"/>
        <v>0</v>
      </c>
      <c r="AX89" s="83" t="str">
        <f t="shared" si="94"/>
        <v>N.A.</v>
      </c>
      <c r="AY89" s="2">
        <f t="shared" si="95"/>
        <v>1132758</v>
      </c>
      <c r="AZ89" s="82"/>
      <c r="BA89" s="2">
        <v>188</v>
      </c>
      <c r="BB89">
        <f t="shared" si="96"/>
        <v>5943</v>
      </c>
      <c r="BC89">
        <f t="shared" si="97"/>
        <v>1117284</v>
      </c>
      <c r="BD89" s="2">
        <f t="shared" si="98"/>
        <v>5870</v>
      </c>
      <c r="BE89" s="2">
        <f t="shared" si="99"/>
        <v>26802</v>
      </c>
      <c r="BF89" s="2">
        <f t="shared" si="100"/>
        <v>0</v>
      </c>
      <c r="BG89" s="2">
        <f t="shared" si="101"/>
        <v>26802</v>
      </c>
      <c r="BH89" s="84">
        <f t="shared" si="102"/>
        <v>26802</v>
      </c>
      <c r="BI89" s="2">
        <f t="shared" si="103"/>
        <v>0</v>
      </c>
      <c r="BJ89" s="2">
        <f t="shared" si="104"/>
        <v>1</v>
      </c>
      <c r="BK89" s="2">
        <f t="shared" si="105"/>
        <v>1</v>
      </c>
      <c r="BL89" s="83" t="str">
        <f t="shared" si="106"/>
        <v>101% Adj.</v>
      </c>
      <c r="BM89" s="2">
        <f t="shared" si="107"/>
        <v>1144086</v>
      </c>
      <c r="BO89" s="2">
        <v>179</v>
      </c>
      <c r="BP89">
        <f t="shared" si="108"/>
        <v>6174</v>
      </c>
      <c r="BQ89">
        <f t="shared" si="109"/>
        <v>1105146</v>
      </c>
      <c r="BR89" s="2">
        <f t="shared" si="110"/>
        <v>8044</v>
      </c>
      <c r="BS89" s="2">
        <f t="shared" si="111"/>
        <v>23311</v>
      </c>
      <c r="BT89" s="2">
        <f t="shared" si="112"/>
        <v>0</v>
      </c>
      <c r="BU89" s="2">
        <f t="shared" si="113"/>
        <v>23311</v>
      </c>
      <c r="BV89" s="84">
        <f t="shared" si="114"/>
        <v>23311</v>
      </c>
      <c r="BW89" s="2">
        <f t="shared" si="115"/>
        <v>0</v>
      </c>
      <c r="BX89" s="2">
        <f t="shared" si="116"/>
        <v>1</v>
      </c>
      <c r="BY89" s="2">
        <f t="shared" si="117"/>
        <v>1</v>
      </c>
      <c r="BZ89" s="83" t="str">
        <f t="shared" si="118"/>
        <v>101% Adj.</v>
      </c>
      <c r="CA89" s="2">
        <f t="shared" si="119"/>
        <v>1128457</v>
      </c>
    </row>
    <row r="90" spans="1:79" x14ac:dyDescent="0.2">
      <c r="A90">
        <v>83</v>
      </c>
      <c r="B90" s="2">
        <v>13</v>
      </c>
      <c r="C90" s="2">
        <v>1476</v>
      </c>
      <c r="D90" s="2" t="s">
        <v>73</v>
      </c>
      <c r="E90" s="2">
        <v>46645470</v>
      </c>
      <c r="F90" s="2">
        <v>9662.2000000000007</v>
      </c>
      <c r="G90" s="2">
        <v>5000</v>
      </c>
      <c r="H90" s="2">
        <v>48311000</v>
      </c>
      <c r="I90" s="2">
        <v>0</v>
      </c>
      <c r="J90" s="82"/>
      <c r="K90" s="2">
        <v>9645</v>
      </c>
      <c r="L90" s="2">
        <f t="shared" si="62"/>
        <v>5197</v>
      </c>
      <c r="M90" s="2">
        <f t="shared" si="63"/>
        <v>50125065</v>
      </c>
      <c r="N90" s="2">
        <f t="shared" si="64"/>
        <v>0</v>
      </c>
      <c r="O90" s="2">
        <f t="shared" si="65"/>
        <v>0</v>
      </c>
      <c r="P90" s="2">
        <f t="shared" si="66"/>
        <v>0</v>
      </c>
      <c r="Q90" s="2">
        <f t="shared" si="67"/>
        <v>0</v>
      </c>
      <c r="R90" s="84">
        <f t="shared" si="68"/>
        <v>0</v>
      </c>
      <c r="S90" s="2">
        <f t="shared" si="69"/>
        <v>0</v>
      </c>
      <c r="T90" s="2">
        <f t="shared" si="70"/>
        <v>0</v>
      </c>
      <c r="U90" s="2">
        <f t="shared" si="71"/>
        <v>0</v>
      </c>
      <c r="V90" s="83" t="str">
        <f t="shared" si="60"/>
        <v>N.A.</v>
      </c>
      <c r="W90" s="2">
        <f t="shared" si="72"/>
        <v>50125065</v>
      </c>
      <c r="X90" s="82"/>
      <c r="Y90" s="2">
        <v>9598</v>
      </c>
      <c r="Z90">
        <f t="shared" si="73"/>
        <v>5402</v>
      </c>
      <c r="AA90">
        <f t="shared" si="74"/>
        <v>51848396</v>
      </c>
      <c r="AB90" s="2">
        <f t="shared" si="75"/>
        <v>0</v>
      </c>
      <c r="AC90" s="2">
        <f t="shared" si="76"/>
        <v>0</v>
      </c>
      <c r="AD90" s="2">
        <f t="shared" si="77"/>
        <v>0</v>
      </c>
      <c r="AE90" s="2">
        <f t="shared" si="78"/>
        <v>0</v>
      </c>
      <c r="AF90" s="84">
        <f t="shared" si="79"/>
        <v>0</v>
      </c>
      <c r="AG90" s="2">
        <f t="shared" si="80"/>
        <v>0</v>
      </c>
      <c r="AH90" s="2">
        <f t="shared" si="81"/>
        <v>0</v>
      </c>
      <c r="AI90" s="2">
        <f t="shared" si="82"/>
        <v>0</v>
      </c>
      <c r="AJ90" s="83" t="str">
        <f t="shared" si="83"/>
        <v>N.A.</v>
      </c>
      <c r="AK90" s="2">
        <f t="shared" si="84"/>
        <v>51848396</v>
      </c>
      <c r="AM90" s="2">
        <v>9540</v>
      </c>
      <c r="AN90">
        <f t="shared" si="85"/>
        <v>5615</v>
      </c>
      <c r="AO90">
        <f t="shared" si="86"/>
        <v>53567100</v>
      </c>
      <c r="AP90" s="2">
        <f t="shared" si="61"/>
        <v>0</v>
      </c>
      <c r="AQ90" s="2">
        <f t="shared" si="87"/>
        <v>0</v>
      </c>
      <c r="AR90" s="2">
        <f t="shared" si="88"/>
        <v>0</v>
      </c>
      <c r="AS90" s="2">
        <f t="shared" si="89"/>
        <v>0</v>
      </c>
      <c r="AT90" s="84">
        <f t="shared" si="90"/>
        <v>0</v>
      </c>
      <c r="AU90" s="2">
        <f t="shared" si="91"/>
        <v>0</v>
      </c>
      <c r="AV90" s="2">
        <f t="shared" si="92"/>
        <v>0</v>
      </c>
      <c r="AW90" s="2">
        <f t="shared" si="93"/>
        <v>0</v>
      </c>
      <c r="AX90" s="83" t="str">
        <f t="shared" si="94"/>
        <v>N.A.</v>
      </c>
      <c r="AY90" s="2">
        <f t="shared" si="95"/>
        <v>53567100</v>
      </c>
      <c r="AZ90" s="82"/>
      <c r="BA90" s="2">
        <v>9399</v>
      </c>
      <c r="BB90">
        <f t="shared" si="96"/>
        <v>5837</v>
      </c>
      <c r="BC90">
        <f t="shared" si="97"/>
        <v>54861963</v>
      </c>
      <c r="BD90" s="2">
        <f t="shared" si="98"/>
        <v>0</v>
      </c>
      <c r="BE90" s="2">
        <f t="shared" si="99"/>
        <v>0</v>
      </c>
      <c r="BF90" s="2">
        <f t="shared" si="100"/>
        <v>0</v>
      </c>
      <c r="BG90" s="2">
        <f t="shared" si="101"/>
        <v>0</v>
      </c>
      <c r="BH90" s="84">
        <f t="shared" si="102"/>
        <v>0</v>
      </c>
      <c r="BI90" s="2">
        <f t="shared" si="103"/>
        <v>0</v>
      </c>
      <c r="BJ90" s="2">
        <f t="shared" si="104"/>
        <v>0</v>
      </c>
      <c r="BK90" s="2">
        <f t="shared" si="105"/>
        <v>0</v>
      </c>
      <c r="BL90" s="83" t="str">
        <f t="shared" si="106"/>
        <v>N.A.</v>
      </c>
      <c r="BM90" s="2">
        <f t="shared" si="107"/>
        <v>54861963</v>
      </c>
      <c r="BO90" s="2">
        <v>9322</v>
      </c>
      <c r="BP90">
        <f t="shared" si="108"/>
        <v>6068</v>
      </c>
      <c r="BQ90">
        <f t="shared" si="109"/>
        <v>56565896</v>
      </c>
      <c r="BR90" s="2">
        <f t="shared" si="110"/>
        <v>0</v>
      </c>
      <c r="BS90" s="2">
        <f t="shared" si="111"/>
        <v>0</v>
      </c>
      <c r="BT90" s="2">
        <f t="shared" si="112"/>
        <v>0</v>
      </c>
      <c r="BU90" s="2">
        <f t="shared" si="113"/>
        <v>0</v>
      </c>
      <c r="BV90" s="84">
        <f t="shared" si="114"/>
        <v>0</v>
      </c>
      <c r="BW90" s="2">
        <f t="shared" si="115"/>
        <v>0</v>
      </c>
      <c r="BX90" s="2">
        <f t="shared" si="116"/>
        <v>0</v>
      </c>
      <c r="BY90" s="2">
        <f t="shared" si="117"/>
        <v>0</v>
      </c>
      <c r="BZ90" s="83" t="str">
        <f t="shared" si="118"/>
        <v>N.A.</v>
      </c>
      <c r="CA90" s="2">
        <f t="shared" si="119"/>
        <v>56565896</v>
      </c>
    </row>
    <row r="91" spans="1:79" x14ac:dyDescent="0.2">
      <c r="A91">
        <v>84</v>
      </c>
      <c r="B91" s="2">
        <v>14</v>
      </c>
      <c r="C91" s="2">
        <v>1503</v>
      </c>
      <c r="D91" s="2" t="s">
        <v>74</v>
      </c>
      <c r="E91" s="2">
        <v>6946436</v>
      </c>
      <c r="F91" s="2">
        <v>1438.6</v>
      </c>
      <c r="G91" s="2">
        <v>4931</v>
      </c>
      <c r="H91" s="2">
        <v>7093737</v>
      </c>
      <c r="I91" s="2">
        <v>0</v>
      </c>
      <c r="J91" s="82"/>
      <c r="K91" s="2">
        <v>1434</v>
      </c>
      <c r="L91" s="2">
        <f t="shared" si="62"/>
        <v>5128</v>
      </c>
      <c r="M91" s="2">
        <f t="shared" si="63"/>
        <v>7353552</v>
      </c>
      <c r="N91" s="2">
        <f t="shared" si="64"/>
        <v>0</v>
      </c>
      <c r="O91" s="2">
        <f t="shared" si="65"/>
        <v>0</v>
      </c>
      <c r="P91" s="2">
        <f t="shared" si="66"/>
        <v>0</v>
      </c>
      <c r="Q91" s="2">
        <f t="shared" si="67"/>
        <v>0</v>
      </c>
      <c r="R91" s="84">
        <f t="shared" si="68"/>
        <v>0</v>
      </c>
      <c r="S91" s="2">
        <f t="shared" si="69"/>
        <v>0</v>
      </c>
      <c r="T91" s="2">
        <f t="shared" si="70"/>
        <v>0</v>
      </c>
      <c r="U91" s="2">
        <f t="shared" si="71"/>
        <v>0</v>
      </c>
      <c r="V91" s="83" t="str">
        <f t="shared" si="60"/>
        <v>N.A.</v>
      </c>
      <c r="W91" s="2">
        <f t="shared" si="72"/>
        <v>7353552</v>
      </c>
      <c r="X91" s="82"/>
      <c r="Y91" s="2">
        <v>1426</v>
      </c>
      <c r="Z91">
        <f t="shared" si="73"/>
        <v>5333</v>
      </c>
      <c r="AA91">
        <f t="shared" si="74"/>
        <v>7604858</v>
      </c>
      <c r="AB91" s="2">
        <f t="shared" si="75"/>
        <v>0</v>
      </c>
      <c r="AC91" s="2">
        <f t="shared" si="76"/>
        <v>0</v>
      </c>
      <c r="AD91" s="2">
        <f t="shared" si="77"/>
        <v>0</v>
      </c>
      <c r="AE91" s="2">
        <f t="shared" si="78"/>
        <v>0</v>
      </c>
      <c r="AF91" s="84">
        <f t="shared" si="79"/>
        <v>0</v>
      </c>
      <c r="AG91" s="2">
        <f t="shared" si="80"/>
        <v>0</v>
      </c>
      <c r="AH91" s="2">
        <f t="shared" si="81"/>
        <v>0</v>
      </c>
      <c r="AI91" s="2">
        <f t="shared" si="82"/>
        <v>0</v>
      </c>
      <c r="AJ91" s="83" t="str">
        <f t="shared" si="83"/>
        <v>N.A.</v>
      </c>
      <c r="AK91" s="2">
        <f t="shared" si="84"/>
        <v>7604858</v>
      </c>
      <c r="AM91" s="2">
        <v>1398</v>
      </c>
      <c r="AN91">
        <f t="shared" si="85"/>
        <v>5546</v>
      </c>
      <c r="AO91">
        <f t="shared" si="86"/>
        <v>7753308</v>
      </c>
      <c r="AP91" s="2">
        <f t="shared" si="61"/>
        <v>0</v>
      </c>
      <c r="AQ91" s="2">
        <f t="shared" si="87"/>
        <v>0</v>
      </c>
      <c r="AR91" s="2">
        <f t="shared" si="88"/>
        <v>0</v>
      </c>
      <c r="AS91" s="2">
        <f t="shared" si="89"/>
        <v>0</v>
      </c>
      <c r="AT91" s="84">
        <f t="shared" si="90"/>
        <v>0</v>
      </c>
      <c r="AU91" s="2">
        <f t="shared" si="91"/>
        <v>0</v>
      </c>
      <c r="AV91" s="2">
        <f t="shared" si="92"/>
        <v>0</v>
      </c>
      <c r="AW91" s="2">
        <f t="shared" si="93"/>
        <v>0</v>
      </c>
      <c r="AX91" s="83" t="str">
        <f t="shared" si="94"/>
        <v>N.A.</v>
      </c>
      <c r="AY91" s="2">
        <f t="shared" si="95"/>
        <v>7753308</v>
      </c>
      <c r="AZ91" s="82"/>
      <c r="BA91" s="2">
        <v>1399</v>
      </c>
      <c r="BB91">
        <f t="shared" si="96"/>
        <v>5768</v>
      </c>
      <c r="BC91">
        <f t="shared" si="97"/>
        <v>8069432</v>
      </c>
      <c r="BD91" s="2">
        <f t="shared" si="98"/>
        <v>0</v>
      </c>
      <c r="BE91" s="2">
        <f t="shared" si="99"/>
        <v>0</v>
      </c>
      <c r="BF91" s="2">
        <f t="shared" si="100"/>
        <v>0</v>
      </c>
      <c r="BG91" s="2">
        <f t="shared" si="101"/>
        <v>0</v>
      </c>
      <c r="BH91" s="84">
        <f t="shared" si="102"/>
        <v>0</v>
      </c>
      <c r="BI91" s="2">
        <f t="shared" si="103"/>
        <v>0</v>
      </c>
      <c r="BJ91" s="2">
        <f t="shared" si="104"/>
        <v>0</v>
      </c>
      <c r="BK91" s="2">
        <f t="shared" si="105"/>
        <v>0</v>
      </c>
      <c r="BL91" s="83" t="str">
        <f t="shared" si="106"/>
        <v>N.A.</v>
      </c>
      <c r="BM91" s="2">
        <f t="shared" si="107"/>
        <v>8069432</v>
      </c>
      <c r="BO91" s="2">
        <v>1396</v>
      </c>
      <c r="BP91">
        <f t="shared" si="108"/>
        <v>5999</v>
      </c>
      <c r="BQ91">
        <f t="shared" si="109"/>
        <v>8374604</v>
      </c>
      <c r="BR91" s="2">
        <f t="shared" si="110"/>
        <v>0</v>
      </c>
      <c r="BS91" s="2">
        <f t="shared" si="111"/>
        <v>0</v>
      </c>
      <c r="BT91" s="2">
        <f t="shared" si="112"/>
        <v>0</v>
      </c>
      <c r="BU91" s="2">
        <f t="shared" si="113"/>
        <v>0</v>
      </c>
      <c r="BV91" s="84">
        <f t="shared" si="114"/>
        <v>0</v>
      </c>
      <c r="BW91" s="2">
        <f t="shared" si="115"/>
        <v>0</v>
      </c>
      <c r="BX91" s="2">
        <f t="shared" si="116"/>
        <v>0</v>
      </c>
      <c r="BY91" s="2">
        <f t="shared" si="117"/>
        <v>0</v>
      </c>
      <c r="BZ91" s="83" t="str">
        <f t="shared" si="118"/>
        <v>N.A.</v>
      </c>
      <c r="CA91" s="2">
        <f t="shared" si="119"/>
        <v>8374604</v>
      </c>
    </row>
    <row r="92" spans="1:79" x14ac:dyDescent="0.2">
      <c r="A92">
        <v>85</v>
      </c>
      <c r="B92" s="2">
        <v>11</v>
      </c>
      <c r="C92" s="2">
        <v>1576</v>
      </c>
      <c r="D92" s="2" t="s">
        <v>75</v>
      </c>
      <c r="E92" s="2">
        <v>7203006</v>
      </c>
      <c r="F92" s="2">
        <v>1594.6</v>
      </c>
      <c r="G92" s="2">
        <v>4931</v>
      </c>
      <c r="H92" s="2">
        <v>7862973</v>
      </c>
      <c r="I92" s="2">
        <v>0</v>
      </c>
      <c r="J92" s="82"/>
      <c r="K92" s="2">
        <v>1667</v>
      </c>
      <c r="L92" s="2">
        <f t="shared" si="62"/>
        <v>5128</v>
      </c>
      <c r="M92" s="2">
        <f t="shared" si="63"/>
        <v>8548376</v>
      </c>
      <c r="N92" s="2">
        <f t="shared" si="64"/>
        <v>0</v>
      </c>
      <c r="O92" s="2">
        <f t="shared" si="65"/>
        <v>0</v>
      </c>
      <c r="P92" s="2">
        <f t="shared" si="66"/>
        <v>0</v>
      </c>
      <c r="Q92" s="2">
        <f t="shared" si="67"/>
        <v>0</v>
      </c>
      <c r="R92" s="84">
        <f t="shared" si="68"/>
        <v>0</v>
      </c>
      <c r="S92" s="2">
        <f t="shared" si="69"/>
        <v>0</v>
      </c>
      <c r="T92" s="2">
        <f t="shared" si="70"/>
        <v>0</v>
      </c>
      <c r="U92" s="2">
        <f t="shared" si="71"/>
        <v>0</v>
      </c>
      <c r="V92" s="83" t="str">
        <f t="shared" si="60"/>
        <v>N.A.</v>
      </c>
      <c r="W92" s="2">
        <f t="shared" si="72"/>
        <v>8548376</v>
      </c>
      <c r="X92" s="82"/>
      <c r="Y92" s="2">
        <v>1730</v>
      </c>
      <c r="Z92">
        <f t="shared" si="73"/>
        <v>5333</v>
      </c>
      <c r="AA92">
        <f t="shared" si="74"/>
        <v>9226090</v>
      </c>
      <c r="AB92" s="2">
        <f t="shared" si="75"/>
        <v>0</v>
      </c>
      <c r="AC92" s="2">
        <f t="shared" si="76"/>
        <v>0</v>
      </c>
      <c r="AD92" s="2">
        <f t="shared" si="77"/>
        <v>0</v>
      </c>
      <c r="AE92" s="2">
        <f t="shared" si="78"/>
        <v>0</v>
      </c>
      <c r="AF92" s="84">
        <f t="shared" si="79"/>
        <v>0</v>
      </c>
      <c r="AG92" s="2">
        <f t="shared" si="80"/>
        <v>0</v>
      </c>
      <c r="AH92" s="2">
        <f t="shared" si="81"/>
        <v>0</v>
      </c>
      <c r="AI92" s="2">
        <f t="shared" si="82"/>
        <v>0</v>
      </c>
      <c r="AJ92" s="83" t="str">
        <f t="shared" si="83"/>
        <v>N.A.</v>
      </c>
      <c r="AK92" s="2">
        <f t="shared" si="84"/>
        <v>9226090</v>
      </c>
      <c r="AM92" s="2">
        <v>1797</v>
      </c>
      <c r="AN92">
        <f t="shared" si="85"/>
        <v>5546</v>
      </c>
      <c r="AO92">
        <f t="shared" si="86"/>
        <v>9966162</v>
      </c>
      <c r="AP92" s="2">
        <f t="shared" si="61"/>
        <v>0</v>
      </c>
      <c r="AQ92" s="2">
        <f t="shared" si="87"/>
        <v>0</v>
      </c>
      <c r="AR92" s="2">
        <f t="shared" si="88"/>
        <v>0</v>
      </c>
      <c r="AS92" s="2">
        <f t="shared" si="89"/>
        <v>0</v>
      </c>
      <c r="AT92" s="84">
        <f t="shared" si="90"/>
        <v>0</v>
      </c>
      <c r="AU92" s="2">
        <f t="shared" si="91"/>
        <v>0</v>
      </c>
      <c r="AV92" s="2">
        <f t="shared" si="92"/>
        <v>0</v>
      </c>
      <c r="AW92" s="2">
        <f t="shared" si="93"/>
        <v>0</v>
      </c>
      <c r="AX92" s="83" t="str">
        <f t="shared" si="94"/>
        <v>N.A.</v>
      </c>
      <c r="AY92" s="2">
        <f t="shared" si="95"/>
        <v>9966162</v>
      </c>
      <c r="AZ92" s="82"/>
      <c r="BA92" s="2">
        <v>1849</v>
      </c>
      <c r="BB92">
        <f t="shared" si="96"/>
        <v>5768</v>
      </c>
      <c r="BC92">
        <f t="shared" si="97"/>
        <v>10665032</v>
      </c>
      <c r="BD92" s="2">
        <f t="shared" si="98"/>
        <v>0</v>
      </c>
      <c r="BE92" s="2">
        <f t="shared" si="99"/>
        <v>0</v>
      </c>
      <c r="BF92" s="2">
        <f t="shared" si="100"/>
        <v>0</v>
      </c>
      <c r="BG92" s="2">
        <f t="shared" si="101"/>
        <v>0</v>
      </c>
      <c r="BH92" s="84">
        <f t="shared" si="102"/>
        <v>0</v>
      </c>
      <c r="BI92" s="2">
        <f t="shared" si="103"/>
        <v>0</v>
      </c>
      <c r="BJ92" s="2">
        <f t="shared" si="104"/>
        <v>0</v>
      </c>
      <c r="BK92" s="2">
        <f t="shared" si="105"/>
        <v>0</v>
      </c>
      <c r="BL92" s="83" t="str">
        <f t="shared" si="106"/>
        <v>N.A.</v>
      </c>
      <c r="BM92" s="2">
        <f t="shared" si="107"/>
        <v>10665032</v>
      </c>
      <c r="BO92" s="2">
        <v>1889</v>
      </c>
      <c r="BP92">
        <f t="shared" si="108"/>
        <v>5999</v>
      </c>
      <c r="BQ92">
        <f t="shared" si="109"/>
        <v>11332111</v>
      </c>
      <c r="BR92" s="2">
        <f t="shared" si="110"/>
        <v>0</v>
      </c>
      <c r="BS92" s="2">
        <f t="shared" si="111"/>
        <v>0</v>
      </c>
      <c r="BT92" s="2">
        <f t="shared" si="112"/>
        <v>0</v>
      </c>
      <c r="BU92" s="2">
        <f t="shared" si="113"/>
        <v>0</v>
      </c>
      <c r="BV92" s="84">
        <f t="shared" si="114"/>
        <v>0</v>
      </c>
      <c r="BW92" s="2">
        <f t="shared" si="115"/>
        <v>0</v>
      </c>
      <c r="BX92" s="2">
        <f t="shared" si="116"/>
        <v>0</v>
      </c>
      <c r="BY92" s="2">
        <f t="shared" si="117"/>
        <v>0</v>
      </c>
      <c r="BZ92" s="83" t="str">
        <f t="shared" si="118"/>
        <v>N.A.</v>
      </c>
      <c r="CA92" s="2">
        <f t="shared" si="119"/>
        <v>11332111</v>
      </c>
    </row>
    <row r="93" spans="1:79" x14ac:dyDescent="0.2">
      <c r="A93">
        <v>86</v>
      </c>
      <c r="B93" s="2">
        <v>16</v>
      </c>
      <c r="C93" s="2">
        <v>1602</v>
      </c>
      <c r="D93" s="2" t="s">
        <v>76</v>
      </c>
      <c r="E93" s="2">
        <v>2274029</v>
      </c>
      <c r="F93" s="2">
        <v>457.9</v>
      </c>
      <c r="G93" s="2">
        <v>4931</v>
      </c>
      <c r="H93" s="2">
        <v>2257905</v>
      </c>
      <c r="I93" s="2">
        <v>12899</v>
      </c>
      <c r="J93" s="82"/>
      <c r="K93" s="2">
        <v>457</v>
      </c>
      <c r="L93" s="2">
        <f t="shared" si="62"/>
        <v>5128</v>
      </c>
      <c r="M93" s="2">
        <f t="shared" si="63"/>
        <v>2343496</v>
      </c>
      <c r="N93" s="2">
        <f t="shared" si="64"/>
        <v>0</v>
      </c>
      <c r="O93" s="2">
        <f t="shared" si="65"/>
        <v>0</v>
      </c>
      <c r="P93" s="2">
        <f t="shared" si="66"/>
        <v>0</v>
      </c>
      <c r="Q93" s="2">
        <f t="shared" si="67"/>
        <v>0</v>
      </c>
      <c r="R93" s="84">
        <f t="shared" si="68"/>
        <v>0</v>
      </c>
      <c r="S93" s="2">
        <f t="shared" si="69"/>
        <v>0</v>
      </c>
      <c r="T93" s="2">
        <f t="shared" si="70"/>
        <v>0</v>
      </c>
      <c r="U93" s="2">
        <f t="shared" si="71"/>
        <v>0</v>
      </c>
      <c r="V93" s="83" t="str">
        <f t="shared" si="60"/>
        <v>N.A.</v>
      </c>
      <c r="W93" s="2">
        <f t="shared" si="72"/>
        <v>2343496</v>
      </c>
      <c r="X93" s="82"/>
      <c r="Y93" s="2">
        <v>464</v>
      </c>
      <c r="Z93">
        <f t="shared" si="73"/>
        <v>5333</v>
      </c>
      <c r="AA93">
        <f t="shared" si="74"/>
        <v>2474512</v>
      </c>
      <c r="AB93" s="2">
        <f t="shared" si="75"/>
        <v>0</v>
      </c>
      <c r="AC93" s="2">
        <f t="shared" si="76"/>
        <v>0</v>
      </c>
      <c r="AD93" s="2">
        <f t="shared" si="77"/>
        <v>0</v>
      </c>
      <c r="AE93" s="2">
        <f t="shared" si="78"/>
        <v>0</v>
      </c>
      <c r="AF93" s="84">
        <f t="shared" si="79"/>
        <v>0</v>
      </c>
      <c r="AG93" s="2">
        <f t="shared" si="80"/>
        <v>0</v>
      </c>
      <c r="AH93" s="2">
        <f t="shared" si="81"/>
        <v>0</v>
      </c>
      <c r="AI93" s="2">
        <f t="shared" si="82"/>
        <v>0</v>
      </c>
      <c r="AJ93" s="83" t="str">
        <f t="shared" si="83"/>
        <v>N.A.</v>
      </c>
      <c r="AK93" s="2">
        <f t="shared" si="84"/>
        <v>2474512</v>
      </c>
      <c r="AM93" s="2">
        <v>464</v>
      </c>
      <c r="AN93">
        <f t="shared" si="85"/>
        <v>5546</v>
      </c>
      <c r="AO93">
        <f t="shared" si="86"/>
        <v>2573344</v>
      </c>
      <c r="AP93" s="2">
        <f t="shared" si="61"/>
        <v>0</v>
      </c>
      <c r="AQ93" s="2">
        <f t="shared" si="87"/>
        <v>0</v>
      </c>
      <c r="AR93" s="2">
        <f t="shared" si="88"/>
        <v>0</v>
      </c>
      <c r="AS93" s="2">
        <f t="shared" si="89"/>
        <v>0</v>
      </c>
      <c r="AT93" s="84">
        <f t="shared" si="90"/>
        <v>0</v>
      </c>
      <c r="AU93" s="2">
        <f t="shared" si="91"/>
        <v>0</v>
      </c>
      <c r="AV93" s="2">
        <f t="shared" si="92"/>
        <v>0</v>
      </c>
      <c r="AW93" s="2">
        <f t="shared" si="93"/>
        <v>0</v>
      </c>
      <c r="AX93" s="83" t="str">
        <f t="shared" si="94"/>
        <v>N.A.</v>
      </c>
      <c r="AY93" s="2">
        <f t="shared" si="95"/>
        <v>2573344</v>
      </c>
      <c r="AZ93" s="82"/>
      <c r="BA93" s="2">
        <v>460</v>
      </c>
      <c r="BB93">
        <f t="shared" si="96"/>
        <v>5768</v>
      </c>
      <c r="BC93">
        <f t="shared" si="97"/>
        <v>2653280</v>
      </c>
      <c r="BD93" s="2">
        <f t="shared" si="98"/>
        <v>0</v>
      </c>
      <c r="BE93" s="2">
        <f t="shared" si="99"/>
        <v>0</v>
      </c>
      <c r="BF93" s="2">
        <f t="shared" si="100"/>
        <v>0</v>
      </c>
      <c r="BG93" s="2">
        <f t="shared" si="101"/>
        <v>0</v>
      </c>
      <c r="BH93" s="84">
        <f t="shared" si="102"/>
        <v>0</v>
      </c>
      <c r="BI93" s="2">
        <f t="shared" si="103"/>
        <v>0</v>
      </c>
      <c r="BJ93" s="2">
        <f t="shared" si="104"/>
        <v>0</v>
      </c>
      <c r="BK93" s="2">
        <f t="shared" si="105"/>
        <v>0</v>
      </c>
      <c r="BL93" s="83" t="str">
        <f t="shared" si="106"/>
        <v>N.A.</v>
      </c>
      <c r="BM93" s="2">
        <f t="shared" si="107"/>
        <v>2653280</v>
      </c>
      <c r="BO93" s="2">
        <v>451</v>
      </c>
      <c r="BP93">
        <f t="shared" si="108"/>
        <v>5999</v>
      </c>
      <c r="BQ93">
        <f t="shared" si="109"/>
        <v>2705549</v>
      </c>
      <c r="BR93" s="2">
        <f t="shared" si="110"/>
        <v>0</v>
      </c>
      <c r="BS93" s="2">
        <f t="shared" si="111"/>
        <v>0</v>
      </c>
      <c r="BT93" s="2">
        <f t="shared" si="112"/>
        <v>0</v>
      </c>
      <c r="BU93" s="2">
        <f t="shared" si="113"/>
        <v>0</v>
      </c>
      <c r="BV93" s="84">
        <f t="shared" si="114"/>
        <v>0</v>
      </c>
      <c r="BW93" s="2">
        <f t="shared" si="115"/>
        <v>0</v>
      </c>
      <c r="BX93" s="2">
        <f t="shared" si="116"/>
        <v>0</v>
      </c>
      <c r="BY93" s="2">
        <f t="shared" si="117"/>
        <v>0</v>
      </c>
      <c r="BZ93" s="83" t="str">
        <f t="shared" si="118"/>
        <v>N.A.</v>
      </c>
      <c r="CA93" s="2">
        <f t="shared" si="119"/>
        <v>2705549</v>
      </c>
    </row>
    <row r="94" spans="1:79" x14ac:dyDescent="0.2">
      <c r="A94">
        <v>87</v>
      </c>
      <c r="B94" s="2">
        <v>9</v>
      </c>
      <c r="C94" s="2">
        <v>1611</v>
      </c>
      <c r="D94" s="2" t="s">
        <v>77</v>
      </c>
      <c r="E94" s="2">
        <v>79767582</v>
      </c>
      <c r="F94" s="2">
        <v>16809</v>
      </c>
      <c r="G94" s="2">
        <v>4931</v>
      </c>
      <c r="H94" s="2">
        <v>82885179</v>
      </c>
      <c r="I94" s="2">
        <v>0</v>
      </c>
      <c r="J94" s="82"/>
      <c r="K94" s="2">
        <v>16829</v>
      </c>
      <c r="L94" s="2">
        <f t="shared" si="62"/>
        <v>5128</v>
      </c>
      <c r="M94" s="2">
        <f t="shared" si="63"/>
        <v>86299112</v>
      </c>
      <c r="N94" s="2">
        <f t="shared" si="64"/>
        <v>0</v>
      </c>
      <c r="O94" s="2">
        <f t="shared" si="65"/>
        <v>0</v>
      </c>
      <c r="P94" s="2">
        <f t="shared" si="66"/>
        <v>0</v>
      </c>
      <c r="Q94" s="2">
        <f t="shared" si="67"/>
        <v>0</v>
      </c>
      <c r="R94" s="84">
        <f t="shared" si="68"/>
        <v>0</v>
      </c>
      <c r="S94" s="2">
        <f t="shared" si="69"/>
        <v>0</v>
      </c>
      <c r="T94" s="2">
        <f t="shared" si="70"/>
        <v>0</v>
      </c>
      <c r="U94" s="2">
        <f t="shared" si="71"/>
        <v>0</v>
      </c>
      <c r="V94" s="83" t="str">
        <f t="shared" si="60"/>
        <v>N.A.</v>
      </c>
      <c r="W94" s="2">
        <f t="shared" si="72"/>
        <v>86299112</v>
      </c>
      <c r="X94" s="82"/>
      <c r="Y94" s="2">
        <v>16688</v>
      </c>
      <c r="Z94">
        <f t="shared" si="73"/>
        <v>5333</v>
      </c>
      <c r="AA94">
        <f t="shared" si="74"/>
        <v>88997104</v>
      </c>
      <c r="AB94" s="2">
        <f t="shared" si="75"/>
        <v>0</v>
      </c>
      <c r="AC94" s="2">
        <f t="shared" si="76"/>
        <v>0</v>
      </c>
      <c r="AD94" s="2">
        <f t="shared" si="77"/>
        <v>0</v>
      </c>
      <c r="AE94" s="2">
        <f t="shared" si="78"/>
        <v>0</v>
      </c>
      <c r="AF94" s="84">
        <f t="shared" si="79"/>
        <v>0</v>
      </c>
      <c r="AG94" s="2">
        <f t="shared" si="80"/>
        <v>0</v>
      </c>
      <c r="AH94" s="2">
        <f t="shared" si="81"/>
        <v>0</v>
      </c>
      <c r="AI94" s="2">
        <f t="shared" si="82"/>
        <v>0</v>
      </c>
      <c r="AJ94" s="83" t="str">
        <f t="shared" si="83"/>
        <v>N.A.</v>
      </c>
      <c r="AK94" s="2">
        <f t="shared" si="84"/>
        <v>88997104</v>
      </c>
      <c r="AM94" s="2">
        <v>16464</v>
      </c>
      <c r="AN94">
        <f t="shared" si="85"/>
        <v>5546</v>
      </c>
      <c r="AO94">
        <f t="shared" si="86"/>
        <v>91309344</v>
      </c>
      <c r="AP94" s="2">
        <f t="shared" si="61"/>
        <v>0</v>
      </c>
      <c r="AQ94" s="2">
        <f t="shared" si="87"/>
        <v>0</v>
      </c>
      <c r="AR94" s="2">
        <f t="shared" si="88"/>
        <v>0</v>
      </c>
      <c r="AS94" s="2">
        <f t="shared" si="89"/>
        <v>0</v>
      </c>
      <c r="AT94" s="84">
        <f t="shared" si="90"/>
        <v>0</v>
      </c>
      <c r="AU94" s="2">
        <f t="shared" si="91"/>
        <v>0</v>
      </c>
      <c r="AV94" s="2">
        <f t="shared" si="92"/>
        <v>0</v>
      </c>
      <c r="AW94" s="2">
        <f t="shared" si="93"/>
        <v>0</v>
      </c>
      <c r="AX94" s="83" t="str">
        <f t="shared" si="94"/>
        <v>N.A.</v>
      </c>
      <c r="AY94" s="2">
        <f t="shared" si="95"/>
        <v>91309344</v>
      </c>
      <c r="AZ94" s="82"/>
      <c r="BA94" s="2">
        <v>16304</v>
      </c>
      <c r="BB94">
        <f t="shared" si="96"/>
        <v>5768</v>
      </c>
      <c r="BC94">
        <f t="shared" si="97"/>
        <v>94041472</v>
      </c>
      <c r="BD94" s="2">
        <f t="shared" si="98"/>
        <v>0</v>
      </c>
      <c r="BE94" s="2">
        <f t="shared" si="99"/>
        <v>0</v>
      </c>
      <c r="BF94" s="2">
        <f t="shared" si="100"/>
        <v>0</v>
      </c>
      <c r="BG94" s="2">
        <f t="shared" si="101"/>
        <v>0</v>
      </c>
      <c r="BH94" s="84">
        <f t="shared" si="102"/>
        <v>0</v>
      </c>
      <c r="BI94" s="2">
        <f t="shared" si="103"/>
        <v>0</v>
      </c>
      <c r="BJ94" s="2">
        <f t="shared" si="104"/>
        <v>0</v>
      </c>
      <c r="BK94" s="2">
        <f t="shared" si="105"/>
        <v>0</v>
      </c>
      <c r="BL94" s="83" t="str">
        <f t="shared" si="106"/>
        <v>N.A.</v>
      </c>
      <c r="BM94" s="2">
        <f t="shared" si="107"/>
        <v>94041472</v>
      </c>
      <c r="BO94" s="2">
        <v>16096</v>
      </c>
      <c r="BP94">
        <f t="shared" si="108"/>
        <v>5999</v>
      </c>
      <c r="BQ94">
        <f t="shared" si="109"/>
        <v>96559904</v>
      </c>
      <c r="BR94" s="2">
        <f t="shared" si="110"/>
        <v>0</v>
      </c>
      <c r="BS94" s="2">
        <f t="shared" si="111"/>
        <v>0</v>
      </c>
      <c r="BT94" s="2">
        <f t="shared" si="112"/>
        <v>0</v>
      </c>
      <c r="BU94" s="2">
        <f t="shared" si="113"/>
        <v>0</v>
      </c>
      <c r="BV94" s="84">
        <f t="shared" si="114"/>
        <v>0</v>
      </c>
      <c r="BW94" s="2">
        <f t="shared" si="115"/>
        <v>0</v>
      </c>
      <c r="BX94" s="2">
        <f t="shared" si="116"/>
        <v>0</v>
      </c>
      <c r="BY94" s="2">
        <f t="shared" si="117"/>
        <v>0</v>
      </c>
      <c r="BZ94" s="83" t="str">
        <f t="shared" si="118"/>
        <v>N.A.</v>
      </c>
      <c r="CA94" s="2">
        <f t="shared" si="119"/>
        <v>96559904</v>
      </c>
    </row>
    <row r="95" spans="1:79" x14ac:dyDescent="0.2">
      <c r="A95">
        <v>88</v>
      </c>
      <c r="B95" s="2">
        <v>15</v>
      </c>
      <c r="C95" s="2">
        <v>1619</v>
      </c>
      <c r="D95" s="2" t="s">
        <v>78</v>
      </c>
      <c r="E95" s="2">
        <v>5806074</v>
      </c>
      <c r="F95" s="2">
        <v>1225.3</v>
      </c>
      <c r="G95" s="2">
        <v>4931</v>
      </c>
      <c r="H95" s="2">
        <v>6041954</v>
      </c>
      <c r="I95" s="2">
        <v>89126</v>
      </c>
      <c r="J95" s="82"/>
      <c r="K95" s="2">
        <v>1231</v>
      </c>
      <c r="L95" s="2">
        <f t="shared" si="62"/>
        <v>5128</v>
      </c>
      <c r="M95" s="2">
        <f t="shared" si="63"/>
        <v>6312568</v>
      </c>
      <c r="N95" s="2">
        <f t="shared" si="64"/>
        <v>0</v>
      </c>
      <c r="O95" s="2">
        <f t="shared" si="65"/>
        <v>0</v>
      </c>
      <c r="P95" s="2">
        <f t="shared" si="66"/>
        <v>0</v>
      </c>
      <c r="Q95" s="2">
        <f t="shared" si="67"/>
        <v>0</v>
      </c>
      <c r="R95" s="84">
        <f t="shared" si="68"/>
        <v>0</v>
      </c>
      <c r="S95" s="2">
        <f t="shared" si="69"/>
        <v>0</v>
      </c>
      <c r="T95" s="2">
        <f t="shared" si="70"/>
        <v>0</v>
      </c>
      <c r="U95" s="2">
        <f t="shared" si="71"/>
        <v>0</v>
      </c>
      <c r="V95" s="83" t="str">
        <f t="shared" si="60"/>
        <v>N.A.</v>
      </c>
      <c r="W95" s="2">
        <f t="shared" si="72"/>
        <v>6312568</v>
      </c>
      <c r="X95" s="82"/>
      <c r="Y95" s="2">
        <v>1246</v>
      </c>
      <c r="Z95">
        <f t="shared" si="73"/>
        <v>5333</v>
      </c>
      <c r="AA95">
        <f t="shared" si="74"/>
        <v>6644918</v>
      </c>
      <c r="AB95" s="2">
        <f t="shared" si="75"/>
        <v>0</v>
      </c>
      <c r="AC95" s="2">
        <f t="shared" si="76"/>
        <v>0</v>
      </c>
      <c r="AD95" s="2">
        <f t="shared" si="77"/>
        <v>0</v>
      </c>
      <c r="AE95" s="2">
        <f t="shared" si="78"/>
        <v>0</v>
      </c>
      <c r="AF95" s="84">
        <f t="shared" si="79"/>
        <v>0</v>
      </c>
      <c r="AG95" s="2">
        <f t="shared" si="80"/>
        <v>0</v>
      </c>
      <c r="AH95" s="2">
        <f t="shared" si="81"/>
        <v>0</v>
      </c>
      <c r="AI95" s="2">
        <f t="shared" si="82"/>
        <v>0</v>
      </c>
      <c r="AJ95" s="83" t="str">
        <f t="shared" si="83"/>
        <v>N.A.</v>
      </c>
      <c r="AK95" s="2">
        <f t="shared" si="84"/>
        <v>6644918</v>
      </c>
      <c r="AM95" s="2">
        <v>1267</v>
      </c>
      <c r="AN95">
        <f t="shared" si="85"/>
        <v>5546</v>
      </c>
      <c r="AO95">
        <f t="shared" si="86"/>
        <v>7026782</v>
      </c>
      <c r="AP95" s="2">
        <f t="shared" si="61"/>
        <v>0</v>
      </c>
      <c r="AQ95" s="2">
        <f t="shared" si="87"/>
        <v>0</v>
      </c>
      <c r="AR95" s="2">
        <f t="shared" si="88"/>
        <v>0</v>
      </c>
      <c r="AS95" s="2">
        <f t="shared" si="89"/>
        <v>0</v>
      </c>
      <c r="AT95" s="84">
        <f t="shared" si="90"/>
        <v>0</v>
      </c>
      <c r="AU95" s="2">
        <f t="shared" si="91"/>
        <v>0</v>
      </c>
      <c r="AV95" s="2">
        <f t="shared" si="92"/>
        <v>0</v>
      </c>
      <c r="AW95" s="2">
        <f t="shared" si="93"/>
        <v>0</v>
      </c>
      <c r="AX95" s="83" t="str">
        <f t="shared" si="94"/>
        <v>N.A.</v>
      </c>
      <c r="AY95" s="2">
        <f t="shared" si="95"/>
        <v>7026782</v>
      </c>
      <c r="AZ95" s="82"/>
      <c r="BA95" s="2">
        <v>1268</v>
      </c>
      <c r="BB95">
        <f t="shared" si="96"/>
        <v>5768</v>
      </c>
      <c r="BC95">
        <f t="shared" si="97"/>
        <v>7313824</v>
      </c>
      <c r="BD95" s="2">
        <f t="shared" si="98"/>
        <v>0</v>
      </c>
      <c r="BE95" s="2">
        <f t="shared" si="99"/>
        <v>0</v>
      </c>
      <c r="BF95" s="2">
        <f t="shared" si="100"/>
        <v>0</v>
      </c>
      <c r="BG95" s="2">
        <f t="shared" si="101"/>
        <v>0</v>
      </c>
      <c r="BH95" s="84">
        <f t="shared" si="102"/>
        <v>0</v>
      </c>
      <c r="BI95" s="2">
        <f t="shared" si="103"/>
        <v>0</v>
      </c>
      <c r="BJ95" s="2">
        <f t="shared" si="104"/>
        <v>0</v>
      </c>
      <c r="BK95" s="2">
        <f t="shared" si="105"/>
        <v>0</v>
      </c>
      <c r="BL95" s="83" t="str">
        <f t="shared" si="106"/>
        <v>N.A.</v>
      </c>
      <c r="BM95" s="2">
        <f t="shared" si="107"/>
        <v>7313824</v>
      </c>
      <c r="BO95" s="2">
        <v>1282</v>
      </c>
      <c r="BP95">
        <f t="shared" si="108"/>
        <v>5999</v>
      </c>
      <c r="BQ95">
        <f t="shared" si="109"/>
        <v>7690718</v>
      </c>
      <c r="BR95" s="2">
        <f t="shared" si="110"/>
        <v>0</v>
      </c>
      <c r="BS95" s="2">
        <f t="shared" si="111"/>
        <v>0</v>
      </c>
      <c r="BT95" s="2">
        <f t="shared" si="112"/>
        <v>0</v>
      </c>
      <c r="BU95" s="2">
        <f t="shared" si="113"/>
        <v>0</v>
      </c>
      <c r="BV95" s="84">
        <f t="shared" si="114"/>
        <v>0</v>
      </c>
      <c r="BW95" s="2">
        <f t="shared" si="115"/>
        <v>0</v>
      </c>
      <c r="BX95" s="2">
        <f t="shared" si="116"/>
        <v>0</v>
      </c>
      <c r="BY95" s="2">
        <f t="shared" si="117"/>
        <v>0</v>
      </c>
      <c r="BZ95" s="83" t="str">
        <f t="shared" si="118"/>
        <v>N.A.</v>
      </c>
      <c r="CA95" s="2">
        <f t="shared" si="119"/>
        <v>7690718</v>
      </c>
    </row>
    <row r="96" spans="1:79" x14ac:dyDescent="0.2">
      <c r="A96">
        <v>89</v>
      </c>
      <c r="B96" s="2">
        <v>1</v>
      </c>
      <c r="C96" s="2">
        <v>1638</v>
      </c>
      <c r="D96" s="2" t="s">
        <v>79</v>
      </c>
      <c r="E96" s="2">
        <v>7159227</v>
      </c>
      <c r="F96" s="2">
        <v>1451.3</v>
      </c>
      <c r="G96" s="2">
        <v>4945</v>
      </c>
      <c r="H96" s="2">
        <v>7176679</v>
      </c>
      <c r="I96" s="2">
        <v>0</v>
      </c>
      <c r="J96" s="82"/>
      <c r="K96" s="2">
        <v>1428</v>
      </c>
      <c r="L96" s="2">
        <f t="shared" si="62"/>
        <v>5142</v>
      </c>
      <c r="M96" s="2">
        <f t="shared" si="63"/>
        <v>7342776</v>
      </c>
      <c r="N96" s="2">
        <f t="shared" si="64"/>
        <v>0</v>
      </c>
      <c r="O96" s="2">
        <f t="shared" si="65"/>
        <v>0</v>
      </c>
      <c r="P96" s="2">
        <f t="shared" si="66"/>
        <v>0</v>
      </c>
      <c r="Q96" s="2">
        <f t="shared" si="67"/>
        <v>0</v>
      </c>
      <c r="R96" s="84">
        <f t="shared" si="68"/>
        <v>0</v>
      </c>
      <c r="S96" s="2">
        <f t="shared" si="69"/>
        <v>0</v>
      </c>
      <c r="T96" s="2">
        <f t="shared" si="70"/>
        <v>0</v>
      </c>
      <c r="U96" s="2">
        <f t="shared" si="71"/>
        <v>0</v>
      </c>
      <c r="V96" s="83" t="str">
        <f t="shared" si="60"/>
        <v>N.A.</v>
      </c>
      <c r="W96" s="2">
        <f t="shared" si="72"/>
        <v>7342776</v>
      </c>
      <c r="X96" s="82"/>
      <c r="Y96" s="2">
        <v>1418</v>
      </c>
      <c r="Z96">
        <f t="shared" si="73"/>
        <v>5347</v>
      </c>
      <c r="AA96">
        <f t="shared" si="74"/>
        <v>7582046</v>
      </c>
      <c r="AB96" s="2">
        <f t="shared" si="75"/>
        <v>0</v>
      </c>
      <c r="AC96" s="2">
        <f t="shared" si="76"/>
        <v>0</v>
      </c>
      <c r="AD96" s="2">
        <f t="shared" si="77"/>
        <v>0</v>
      </c>
      <c r="AE96" s="2">
        <f t="shared" si="78"/>
        <v>0</v>
      </c>
      <c r="AF96" s="84">
        <f t="shared" si="79"/>
        <v>0</v>
      </c>
      <c r="AG96" s="2">
        <f t="shared" si="80"/>
        <v>0</v>
      </c>
      <c r="AH96" s="2">
        <f t="shared" si="81"/>
        <v>0</v>
      </c>
      <c r="AI96" s="2">
        <f t="shared" si="82"/>
        <v>0</v>
      </c>
      <c r="AJ96" s="83" t="str">
        <f t="shared" si="83"/>
        <v>N.A.</v>
      </c>
      <c r="AK96" s="2">
        <f t="shared" si="84"/>
        <v>7582046</v>
      </c>
      <c r="AM96" s="2">
        <v>1395</v>
      </c>
      <c r="AN96">
        <f t="shared" si="85"/>
        <v>5560</v>
      </c>
      <c r="AO96">
        <f t="shared" si="86"/>
        <v>7756200</v>
      </c>
      <c r="AP96" s="2">
        <f t="shared" si="61"/>
        <v>0</v>
      </c>
      <c r="AQ96" s="2">
        <f t="shared" si="87"/>
        <v>0</v>
      </c>
      <c r="AR96" s="2">
        <f t="shared" si="88"/>
        <v>0</v>
      </c>
      <c r="AS96" s="2">
        <f t="shared" si="89"/>
        <v>0</v>
      </c>
      <c r="AT96" s="84">
        <f t="shared" si="90"/>
        <v>0</v>
      </c>
      <c r="AU96" s="2">
        <f t="shared" si="91"/>
        <v>0</v>
      </c>
      <c r="AV96" s="2">
        <f t="shared" si="92"/>
        <v>0</v>
      </c>
      <c r="AW96" s="2">
        <f t="shared" si="93"/>
        <v>0</v>
      </c>
      <c r="AX96" s="83" t="str">
        <f t="shared" si="94"/>
        <v>N.A.</v>
      </c>
      <c r="AY96" s="2">
        <f t="shared" si="95"/>
        <v>7756200</v>
      </c>
      <c r="AZ96" s="82"/>
      <c r="BA96" s="2">
        <v>1400</v>
      </c>
      <c r="BB96">
        <f t="shared" si="96"/>
        <v>5782</v>
      </c>
      <c r="BC96">
        <f t="shared" si="97"/>
        <v>8094800</v>
      </c>
      <c r="BD96" s="2">
        <f t="shared" si="98"/>
        <v>0</v>
      </c>
      <c r="BE96" s="2">
        <f t="shared" si="99"/>
        <v>0</v>
      </c>
      <c r="BF96" s="2">
        <f t="shared" si="100"/>
        <v>0</v>
      </c>
      <c r="BG96" s="2">
        <f t="shared" si="101"/>
        <v>0</v>
      </c>
      <c r="BH96" s="84">
        <f t="shared" si="102"/>
        <v>0</v>
      </c>
      <c r="BI96" s="2">
        <f t="shared" si="103"/>
        <v>0</v>
      </c>
      <c r="BJ96" s="2">
        <f t="shared" si="104"/>
        <v>0</v>
      </c>
      <c r="BK96" s="2">
        <f t="shared" si="105"/>
        <v>0</v>
      </c>
      <c r="BL96" s="83" t="str">
        <f t="shared" si="106"/>
        <v>N.A.</v>
      </c>
      <c r="BM96" s="2">
        <f t="shared" si="107"/>
        <v>8094800</v>
      </c>
      <c r="BO96" s="2">
        <v>1402</v>
      </c>
      <c r="BP96">
        <f t="shared" si="108"/>
        <v>6013</v>
      </c>
      <c r="BQ96">
        <f t="shared" si="109"/>
        <v>8430226</v>
      </c>
      <c r="BR96" s="2">
        <f t="shared" si="110"/>
        <v>0</v>
      </c>
      <c r="BS96" s="2">
        <f t="shared" si="111"/>
        <v>0</v>
      </c>
      <c r="BT96" s="2">
        <f t="shared" si="112"/>
        <v>0</v>
      </c>
      <c r="BU96" s="2">
        <f t="shared" si="113"/>
        <v>0</v>
      </c>
      <c r="BV96" s="84">
        <f t="shared" si="114"/>
        <v>0</v>
      </c>
      <c r="BW96" s="2">
        <f t="shared" si="115"/>
        <v>0</v>
      </c>
      <c r="BX96" s="2">
        <f t="shared" si="116"/>
        <v>0</v>
      </c>
      <c r="BY96" s="2">
        <f t="shared" si="117"/>
        <v>0</v>
      </c>
      <c r="BZ96" s="83" t="str">
        <f t="shared" si="118"/>
        <v>N.A.</v>
      </c>
      <c r="CA96" s="2">
        <f t="shared" si="119"/>
        <v>8430226</v>
      </c>
    </row>
    <row r="97" spans="1:79" x14ac:dyDescent="0.2">
      <c r="A97">
        <v>90</v>
      </c>
      <c r="B97" s="2">
        <v>10</v>
      </c>
      <c r="C97" s="2">
        <v>1647</v>
      </c>
      <c r="D97" s="2" t="s">
        <v>80</v>
      </c>
      <c r="E97" s="2">
        <v>1076419</v>
      </c>
      <c r="F97" s="2">
        <v>219</v>
      </c>
      <c r="G97" s="2">
        <v>5000</v>
      </c>
      <c r="H97" s="2">
        <v>1095000</v>
      </c>
      <c r="I97" s="2">
        <v>0</v>
      </c>
      <c r="J97" s="82"/>
      <c r="K97" s="2">
        <v>220</v>
      </c>
      <c r="L97" s="2">
        <f t="shared" si="62"/>
        <v>5197</v>
      </c>
      <c r="M97" s="2">
        <f t="shared" si="63"/>
        <v>1143340</v>
      </c>
      <c r="N97" s="2">
        <f t="shared" si="64"/>
        <v>0</v>
      </c>
      <c r="O97" s="2">
        <f t="shared" si="65"/>
        <v>0</v>
      </c>
      <c r="P97" s="2">
        <f t="shared" si="66"/>
        <v>0</v>
      </c>
      <c r="Q97" s="2">
        <f t="shared" si="67"/>
        <v>0</v>
      </c>
      <c r="R97" s="84">
        <f t="shared" si="68"/>
        <v>0</v>
      </c>
      <c r="S97" s="2">
        <f t="shared" si="69"/>
        <v>0</v>
      </c>
      <c r="T97" s="2">
        <f t="shared" si="70"/>
        <v>0</v>
      </c>
      <c r="U97" s="2">
        <f t="shared" si="71"/>
        <v>0</v>
      </c>
      <c r="V97" s="83" t="str">
        <f t="shared" si="60"/>
        <v>N.A.</v>
      </c>
      <c r="W97" s="2">
        <f t="shared" si="72"/>
        <v>1143340</v>
      </c>
      <c r="X97" s="82"/>
      <c r="Y97" s="2">
        <v>216</v>
      </c>
      <c r="Z97">
        <f t="shared" si="73"/>
        <v>5402</v>
      </c>
      <c r="AA97">
        <f t="shared" si="74"/>
        <v>1166832</v>
      </c>
      <c r="AB97" s="2">
        <f t="shared" si="75"/>
        <v>0</v>
      </c>
      <c r="AC97" s="2">
        <f t="shared" si="76"/>
        <v>0</v>
      </c>
      <c r="AD97" s="2">
        <f t="shared" si="77"/>
        <v>0</v>
      </c>
      <c r="AE97" s="2">
        <f t="shared" si="78"/>
        <v>0</v>
      </c>
      <c r="AF97" s="84">
        <f t="shared" si="79"/>
        <v>0</v>
      </c>
      <c r="AG97" s="2">
        <f t="shared" si="80"/>
        <v>0</v>
      </c>
      <c r="AH97" s="2">
        <f t="shared" si="81"/>
        <v>0</v>
      </c>
      <c r="AI97" s="2">
        <f t="shared" si="82"/>
        <v>0</v>
      </c>
      <c r="AJ97" s="83" t="str">
        <f t="shared" si="83"/>
        <v>N.A.</v>
      </c>
      <c r="AK97" s="2">
        <f t="shared" si="84"/>
        <v>1166832</v>
      </c>
      <c r="AM97" s="2">
        <v>216</v>
      </c>
      <c r="AN97">
        <f t="shared" si="85"/>
        <v>5615</v>
      </c>
      <c r="AO97">
        <f t="shared" si="86"/>
        <v>1212840</v>
      </c>
      <c r="AP97" s="2">
        <f t="shared" si="61"/>
        <v>0</v>
      </c>
      <c r="AQ97" s="2">
        <f t="shared" si="87"/>
        <v>0</v>
      </c>
      <c r="AR97" s="2">
        <f t="shared" si="88"/>
        <v>0</v>
      </c>
      <c r="AS97" s="2">
        <f t="shared" si="89"/>
        <v>0</v>
      </c>
      <c r="AT97" s="84">
        <f t="shared" si="90"/>
        <v>0</v>
      </c>
      <c r="AU97" s="2">
        <f t="shared" si="91"/>
        <v>0</v>
      </c>
      <c r="AV97" s="2">
        <f t="shared" si="92"/>
        <v>0</v>
      </c>
      <c r="AW97" s="2">
        <f t="shared" si="93"/>
        <v>0</v>
      </c>
      <c r="AX97" s="83" t="str">
        <f t="shared" si="94"/>
        <v>N.A.</v>
      </c>
      <c r="AY97" s="2">
        <f t="shared" si="95"/>
        <v>1212840</v>
      </c>
      <c r="AZ97" s="82"/>
      <c r="BA97" s="2">
        <v>216</v>
      </c>
      <c r="BB97">
        <f t="shared" si="96"/>
        <v>5837</v>
      </c>
      <c r="BC97">
        <f t="shared" si="97"/>
        <v>1260792</v>
      </c>
      <c r="BD97" s="2">
        <f t="shared" si="98"/>
        <v>0</v>
      </c>
      <c r="BE97" s="2">
        <f t="shared" si="99"/>
        <v>0</v>
      </c>
      <c r="BF97" s="2">
        <f t="shared" si="100"/>
        <v>0</v>
      </c>
      <c r="BG97" s="2">
        <f t="shared" si="101"/>
        <v>0</v>
      </c>
      <c r="BH97" s="84">
        <f t="shared" si="102"/>
        <v>0</v>
      </c>
      <c r="BI97" s="2">
        <f t="shared" si="103"/>
        <v>0</v>
      </c>
      <c r="BJ97" s="2">
        <f t="shared" si="104"/>
        <v>0</v>
      </c>
      <c r="BK97" s="2">
        <f t="shared" si="105"/>
        <v>0</v>
      </c>
      <c r="BL97" s="83" t="str">
        <f t="shared" si="106"/>
        <v>N.A.</v>
      </c>
      <c r="BM97" s="2">
        <f t="shared" si="107"/>
        <v>1260792</v>
      </c>
      <c r="BO97" s="2">
        <v>216</v>
      </c>
      <c r="BP97">
        <f t="shared" si="108"/>
        <v>6068</v>
      </c>
      <c r="BQ97">
        <f t="shared" si="109"/>
        <v>1310688</v>
      </c>
      <c r="BR97" s="2">
        <f t="shared" si="110"/>
        <v>0</v>
      </c>
      <c r="BS97" s="2">
        <f t="shared" si="111"/>
        <v>0</v>
      </c>
      <c r="BT97" s="2">
        <f t="shared" si="112"/>
        <v>0</v>
      </c>
      <c r="BU97" s="2">
        <f t="shared" si="113"/>
        <v>0</v>
      </c>
      <c r="BV97" s="84">
        <f t="shared" si="114"/>
        <v>0</v>
      </c>
      <c r="BW97" s="2">
        <f t="shared" si="115"/>
        <v>0</v>
      </c>
      <c r="BX97" s="2">
        <f t="shared" si="116"/>
        <v>0</v>
      </c>
      <c r="BY97" s="2">
        <f t="shared" si="117"/>
        <v>0</v>
      </c>
      <c r="BZ97" s="83" t="str">
        <f t="shared" si="118"/>
        <v>N.A.</v>
      </c>
      <c r="CA97" s="2">
        <f t="shared" si="119"/>
        <v>1310688</v>
      </c>
    </row>
    <row r="98" spans="1:79" x14ac:dyDescent="0.2">
      <c r="A98">
        <v>91</v>
      </c>
      <c r="B98" s="2">
        <v>9</v>
      </c>
      <c r="C98" s="2">
        <v>1675</v>
      </c>
      <c r="D98" s="2" t="s">
        <v>81</v>
      </c>
      <c r="E98" s="2">
        <v>1373291</v>
      </c>
      <c r="F98" s="2">
        <v>261</v>
      </c>
      <c r="G98" s="2">
        <v>5106</v>
      </c>
      <c r="H98" s="2">
        <v>1332666</v>
      </c>
      <c r="I98" s="2">
        <v>32500</v>
      </c>
      <c r="J98" s="82"/>
      <c r="K98" s="2">
        <v>251</v>
      </c>
      <c r="L98" s="2">
        <f t="shared" si="62"/>
        <v>5303</v>
      </c>
      <c r="M98" s="2">
        <f t="shared" si="63"/>
        <v>1331053</v>
      </c>
      <c r="N98" s="2">
        <f t="shared" si="64"/>
        <v>29567</v>
      </c>
      <c r="O98" s="2">
        <f t="shared" si="65"/>
        <v>14940</v>
      </c>
      <c r="P98" s="2">
        <f t="shared" si="66"/>
        <v>29567</v>
      </c>
      <c r="Q98" s="2">
        <f t="shared" si="67"/>
        <v>0</v>
      </c>
      <c r="R98" s="84">
        <f t="shared" si="68"/>
        <v>29567</v>
      </c>
      <c r="S98" s="2">
        <f t="shared" si="69"/>
        <v>2</v>
      </c>
      <c r="T98" s="2">
        <f t="shared" si="70"/>
        <v>0</v>
      </c>
      <c r="U98" s="2">
        <f t="shared" si="71"/>
        <v>2</v>
      </c>
      <c r="V98" s="83" t="str">
        <f t="shared" si="60"/>
        <v>70% Adj.</v>
      </c>
      <c r="W98" s="2">
        <f t="shared" si="72"/>
        <v>1360620</v>
      </c>
      <c r="X98" s="82"/>
      <c r="Y98" s="2">
        <v>249</v>
      </c>
      <c r="Z98">
        <f t="shared" si="73"/>
        <v>5508</v>
      </c>
      <c r="AA98">
        <f t="shared" si="74"/>
        <v>1371492</v>
      </c>
      <c r="AB98" s="2">
        <f t="shared" si="75"/>
        <v>1079</v>
      </c>
      <c r="AC98" s="2">
        <f t="shared" si="76"/>
        <v>0</v>
      </c>
      <c r="AD98" s="2">
        <f t="shared" si="77"/>
        <v>1079</v>
      </c>
      <c r="AE98" s="2">
        <f t="shared" si="78"/>
        <v>0</v>
      </c>
      <c r="AF98" s="84">
        <f t="shared" si="79"/>
        <v>1079</v>
      </c>
      <c r="AG98" s="2">
        <f t="shared" si="80"/>
        <v>2</v>
      </c>
      <c r="AH98" s="2">
        <f t="shared" si="81"/>
        <v>0</v>
      </c>
      <c r="AI98" s="2">
        <f t="shared" si="82"/>
        <v>2</v>
      </c>
      <c r="AJ98" s="83" t="str">
        <f t="shared" si="83"/>
        <v>60% Adj.</v>
      </c>
      <c r="AK98" s="2">
        <f t="shared" si="84"/>
        <v>1372571</v>
      </c>
      <c r="AM98" s="2">
        <v>247</v>
      </c>
      <c r="AN98">
        <f t="shared" si="85"/>
        <v>5721</v>
      </c>
      <c r="AO98">
        <f t="shared" si="86"/>
        <v>1413087</v>
      </c>
      <c r="AP98" s="2">
        <f t="shared" si="61"/>
        <v>0</v>
      </c>
      <c r="AQ98" s="2">
        <f t="shared" si="87"/>
        <v>0</v>
      </c>
      <c r="AR98" s="2">
        <f t="shared" si="88"/>
        <v>0</v>
      </c>
      <c r="AS98" s="2">
        <f t="shared" si="89"/>
        <v>0</v>
      </c>
      <c r="AT98" s="84">
        <f t="shared" si="90"/>
        <v>0</v>
      </c>
      <c r="AU98" s="2">
        <f t="shared" si="91"/>
        <v>0</v>
      </c>
      <c r="AV98" s="2">
        <f t="shared" si="92"/>
        <v>0</v>
      </c>
      <c r="AW98" s="2">
        <f t="shared" si="93"/>
        <v>0</v>
      </c>
      <c r="AX98" s="83" t="str">
        <f t="shared" si="94"/>
        <v>N.A.</v>
      </c>
      <c r="AY98" s="2">
        <f t="shared" si="95"/>
        <v>1413087</v>
      </c>
      <c r="AZ98" s="82"/>
      <c r="BA98" s="2">
        <v>247</v>
      </c>
      <c r="BB98">
        <f t="shared" si="96"/>
        <v>5943</v>
      </c>
      <c r="BC98">
        <f t="shared" si="97"/>
        <v>1467921</v>
      </c>
      <c r="BD98" s="2">
        <f t="shared" si="98"/>
        <v>0</v>
      </c>
      <c r="BE98" s="2">
        <f t="shared" si="99"/>
        <v>0</v>
      </c>
      <c r="BF98" s="2">
        <f t="shared" si="100"/>
        <v>0</v>
      </c>
      <c r="BG98" s="2">
        <f t="shared" si="101"/>
        <v>0</v>
      </c>
      <c r="BH98" s="84">
        <f t="shared" si="102"/>
        <v>0</v>
      </c>
      <c r="BI98" s="2">
        <f t="shared" si="103"/>
        <v>0</v>
      </c>
      <c r="BJ98" s="2">
        <f t="shared" si="104"/>
        <v>0</v>
      </c>
      <c r="BK98" s="2">
        <f t="shared" si="105"/>
        <v>0</v>
      </c>
      <c r="BL98" s="83" t="str">
        <f t="shared" si="106"/>
        <v>N.A.</v>
      </c>
      <c r="BM98" s="2">
        <f t="shared" si="107"/>
        <v>1467921</v>
      </c>
      <c r="BO98" s="2">
        <v>244</v>
      </c>
      <c r="BP98">
        <f t="shared" si="108"/>
        <v>6174</v>
      </c>
      <c r="BQ98">
        <f t="shared" si="109"/>
        <v>1506456</v>
      </c>
      <c r="BR98" s="2">
        <f t="shared" si="110"/>
        <v>0</v>
      </c>
      <c r="BS98" s="2">
        <f t="shared" si="111"/>
        <v>0</v>
      </c>
      <c r="BT98" s="2">
        <f t="shared" si="112"/>
        <v>0</v>
      </c>
      <c r="BU98" s="2">
        <f t="shared" si="113"/>
        <v>0</v>
      </c>
      <c r="BV98" s="84">
        <f t="shared" si="114"/>
        <v>0</v>
      </c>
      <c r="BW98" s="2">
        <f t="shared" si="115"/>
        <v>0</v>
      </c>
      <c r="BX98" s="2">
        <f t="shared" si="116"/>
        <v>0</v>
      </c>
      <c r="BY98" s="2">
        <f t="shared" si="117"/>
        <v>0</v>
      </c>
      <c r="BZ98" s="83" t="str">
        <f t="shared" si="118"/>
        <v>N.A.</v>
      </c>
      <c r="CA98" s="2">
        <f t="shared" si="119"/>
        <v>1506456</v>
      </c>
    </row>
    <row r="99" spans="1:79" x14ac:dyDescent="0.2">
      <c r="A99">
        <v>92</v>
      </c>
      <c r="B99" s="2">
        <v>12</v>
      </c>
      <c r="C99" s="2">
        <v>1701</v>
      </c>
      <c r="D99" s="2" t="s">
        <v>82</v>
      </c>
      <c r="E99" s="2">
        <v>8109366</v>
      </c>
      <c r="F99" s="2">
        <v>1894.6</v>
      </c>
      <c r="G99" s="2">
        <v>4931</v>
      </c>
      <c r="H99" s="2">
        <v>9342273</v>
      </c>
      <c r="I99" s="2">
        <v>0</v>
      </c>
      <c r="J99" s="82"/>
      <c r="K99" s="2">
        <v>1850</v>
      </c>
      <c r="L99" s="2">
        <f t="shared" si="62"/>
        <v>5128</v>
      </c>
      <c r="M99" s="2">
        <f t="shared" si="63"/>
        <v>9486800</v>
      </c>
      <c r="N99" s="2">
        <f t="shared" si="64"/>
        <v>0</v>
      </c>
      <c r="O99" s="2">
        <f t="shared" si="65"/>
        <v>0</v>
      </c>
      <c r="P99" s="2">
        <f t="shared" si="66"/>
        <v>0</v>
      </c>
      <c r="Q99" s="2">
        <f t="shared" si="67"/>
        <v>0</v>
      </c>
      <c r="R99" s="84">
        <f t="shared" si="68"/>
        <v>0</v>
      </c>
      <c r="S99" s="2">
        <f t="shared" si="69"/>
        <v>0</v>
      </c>
      <c r="T99" s="2">
        <f t="shared" si="70"/>
        <v>0</v>
      </c>
      <c r="U99" s="2">
        <f t="shared" si="71"/>
        <v>0</v>
      </c>
      <c r="V99" s="83" t="str">
        <f t="shared" si="60"/>
        <v>N.A.</v>
      </c>
      <c r="W99" s="2">
        <f t="shared" si="72"/>
        <v>9486800</v>
      </c>
      <c r="X99" s="82"/>
      <c r="Y99" s="2">
        <v>1829</v>
      </c>
      <c r="Z99">
        <f t="shared" si="73"/>
        <v>5333</v>
      </c>
      <c r="AA99">
        <f t="shared" si="74"/>
        <v>9754057</v>
      </c>
      <c r="AB99" s="2">
        <f t="shared" si="75"/>
        <v>0</v>
      </c>
      <c r="AC99" s="2">
        <f t="shared" si="76"/>
        <v>0</v>
      </c>
      <c r="AD99" s="2">
        <f t="shared" si="77"/>
        <v>0</v>
      </c>
      <c r="AE99" s="2">
        <f t="shared" si="78"/>
        <v>0</v>
      </c>
      <c r="AF99" s="84">
        <f t="shared" si="79"/>
        <v>0</v>
      </c>
      <c r="AG99" s="2">
        <f t="shared" si="80"/>
        <v>0</v>
      </c>
      <c r="AH99" s="2">
        <f t="shared" si="81"/>
        <v>0</v>
      </c>
      <c r="AI99" s="2">
        <f t="shared" si="82"/>
        <v>0</v>
      </c>
      <c r="AJ99" s="83" t="str">
        <f t="shared" si="83"/>
        <v>N.A.</v>
      </c>
      <c r="AK99" s="2">
        <f t="shared" si="84"/>
        <v>9754057</v>
      </c>
      <c r="AM99" s="2">
        <v>1824</v>
      </c>
      <c r="AN99">
        <f t="shared" si="85"/>
        <v>5546</v>
      </c>
      <c r="AO99">
        <f t="shared" si="86"/>
        <v>10115904</v>
      </c>
      <c r="AP99" s="2">
        <f t="shared" si="61"/>
        <v>0</v>
      </c>
      <c r="AQ99" s="2">
        <f t="shared" si="87"/>
        <v>0</v>
      </c>
      <c r="AR99" s="2">
        <f t="shared" si="88"/>
        <v>0</v>
      </c>
      <c r="AS99" s="2">
        <f t="shared" si="89"/>
        <v>0</v>
      </c>
      <c r="AT99" s="84">
        <f t="shared" si="90"/>
        <v>0</v>
      </c>
      <c r="AU99" s="2">
        <f t="shared" si="91"/>
        <v>0</v>
      </c>
      <c r="AV99" s="2">
        <f t="shared" si="92"/>
        <v>0</v>
      </c>
      <c r="AW99" s="2">
        <f t="shared" si="93"/>
        <v>0</v>
      </c>
      <c r="AX99" s="83" t="str">
        <f t="shared" si="94"/>
        <v>N.A.</v>
      </c>
      <c r="AY99" s="2">
        <f t="shared" si="95"/>
        <v>10115904</v>
      </c>
      <c r="AZ99" s="82"/>
      <c r="BA99" s="2">
        <v>1861</v>
      </c>
      <c r="BB99">
        <f t="shared" si="96"/>
        <v>5768</v>
      </c>
      <c r="BC99">
        <f t="shared" si="97"/>
        <v>10734248</v>
      </c>
      <c r="BD99" s="2">
        <f t="shared" si="98"/>
        <v>0</v>
      </c>
      <c r="BE99" s="2">
        <f t="shared" si="99"/>
        <v>0</v>
      </c>
      <c r="BF99" s="2">
        <f t="shared" si="100"/>
        <v>0</v>
      </c>
      <c r="BG99" s="2">
        <f t="shared" si="101"/>
        <v>0</v>
      </c>
      <c r="BH99" s="84">
        <f t="shared" si="102"/>
        <v>0</v>
      </c>
      <c r="BI99" s="2">
        <f t="shared" si="103"/>
        <v>0</v>
      </c>
      <c r="BJ99" s="2">
        <f t="shared" si="104"/>
        <v>0</v>
      </c>
      <c r="BK99" s="2">
        <f t="shared" si="105"/>
        <v>0</v>
      </c>
      <c r="BL99" s="83" t="str">
        <f t="shared" si="106"/>
        <v>N.A.</v>
      </c>
      <c r="BM99" s="2">
        <f t="shared" si="107"/>
        <v>10734248</v>
      </c>
      <c r="BO99" s="2">
        <v>1876</v>
      </c>
      <c r="BP99">
        <f t="shared" si="108"/>
        <v>5999</v>
      </c>
      <c r="BQ99">
        <f t="shared" si="109"/>
        <v>11254124</v>
      </c>
      <c r="BR99" s="2">
        <f t="shared" si="110"/>
        <v>0</v>
      </c>
      <c r="BS99" s="2">
        <f t="shared" si="111"/>
        <v>0</v>
      </c>
      <c r="BT99" s="2">
        <f t="shared" si="112"/>
        <v>0</v>
      </c>
      <c r="BU99" s="2">
        <f t="shared" si="113"/>
        <v>0</v>
      </c>
      <c r="BV99" s="84">
        <f t="shared" si="114"/>
        <v>0</v>
      </c>
      <c r="BW99" s="2">
        <f t="shared" si="115"/>
        <v>0</v>
      </c>
      <c r="BX99" s="2">
        <f t="shared" si="116"/>
        <v>0</v>
      </c>
      <c r="BY99" s="2">
        <f t="shared" si="117"/>
        <v>0</v>
      </c>
      <c r="BZ99" s="83" t="str">
        <f t="shared" si="118"/>
        <v>N.A.</v>
      </c>
      <c r="CA99" s="2">
        <f t="shared" si="119"/>
        <v>11254124</v>
      </c>
    </row>
    <row r="100" spans="1:79" x14ac:dyDescent="0.2">
      <c r="A100">
        <v>93</v>
      </c>
      <c r="B100" s="2">
        <v>7</v>
      </c>
      <c r="C100" s="2">
        <v>1719</v>
      </c>
      <c r="D100" s="2" t="s">
        <v>83</v>
      </c>
      <c r="E100" s="2">
        <v>3389414</v>
      </c>
      <c r="F100" s="2">
        <v>697.7</v>
      </c>
      <c r="G100" s="2">
        <v>4931</v>
      </c>
      <c r="H100" s="2">
        <v>3440359</v>
      </c>
      <c r="I100" s="2">
        <v>0</v>
      </c>
      <c r="J100" s="82"/>
      <c r="K100" s="2">
        <v>697</v>
      </c>
      <c r="L100" s="2">
        <f t="shared" si="62"/>
        <v>5128</v>
      </c>
      <c r="M100" s="2">
        <f t="shared" si="63"/>
        <v>3574216</v>
      </c>
      <c r="N100" s="2">
        <f t="shared" si="64"/>
        <v>0</v>
      </c>
      <c r="O100" s="2">
        <f t="shared" si="65"/>
        <v>0</v>
      </c>
      <c r="P100" s="2">
        <f t="shared" si="66"/>
        <v>0</v>
      </c>
      <c r="Q100" s="2">
        <f t="shared" si="67"/>
        <v>0</v>
      </c>
      <c r="R100" s="84">
        <f t="shared" si="68"/>
        <v>0</v>
      </c>
      <c r="S100" s="2">
        <f t="shared" si="69"/>
        <v>0</v>
      </c>
      <c r="T100" s="2">
        <f t="shared" si="70"/>
        <v>0</v>
      </c>
      <c r="U100" s="2">
        <f t="shared" si="71"/>
        <v>0</v>
      </c>
      <c r="V100" s="83" t="str">
        <f t="shared" si="60"/>
        <v>N.A.</v>
      </c>
      <c r="W100" s="2">
        <f t="shared" si="72"/>
        <v>3574216</v>
      </c>
      <c r="X100" s="82"/>
      <c r="Y100" s="2">
        <v>711</v>
      </c>
      <c r="Z100">
        <f t="shared" si="73"/>
        <v>5333</v>
      </c>
      <c r="AA100">
        <f t="shared" si="74"/>
        <v>3791763</v>
      </c>
      <c r="AB100" s="2">
        <f t="shared" si="75"/>
        <v>0</v>
      </c>
      <c r="AC100" s="2">
        <f t="shared" si="76"/>
        <v>0</v>
      </c>
      <c r="AD100" s="2">
        <f t="shared" si="77"/>
        <v>0</v>
      </c>
      <c r="AE100" s="2">
        <f t="shared" si="78"/>
        <v>0</v>
      </c>
      <c r="AF100" s="84">
        <f t="shared" si="79"/>
        <v>0</v>
      </c>
      <c r="AG100" s="2">
        <f t="shared" si="80"/>
        <v>0</v>
      </c>
      <c r="AH100" s="2">
        <f t="shared" si="81"/>
        <v>0</v>
      </c>
      <c r="AI100" s="2">
        <f t="shared" si="82"/>
        <v>0</v>
      </c>
      <c r="AJ100" s="83" t="str">
        <f t="shared" si="83"/>
        <v>N.A.</v>
      </c>
      <c r="AK100" s="2">
        <f t="shared" si="84"/>
        <v>3791763</v>
      </c>
      <c r="AM100" s="2">
        <v>712</v>
      </c>
      <c r="AN100">
        <f t="shared" si="85"/>
        <v>5546</v>
      </c>
      <c r="AO100">
        <f t="shared" si="86"/>
        <v>3948752</v>
      </c>
      <c r="AP100" s="2">
        <f t="shared" si="61"/>
        <v>0</v>
      </c>
      <c r="AQ100" s="2">
        <f t="shared" si="87"/>
        <v>0</v>
      </c>
      <c r="AR100" s="2">
        <f t="shared" si="88"/>
        <v>0</v>
      </c>
      <c r="AS100" s="2">
        <f t="shared" si="89"/>
        <v>0</v>
      </c>
      <c r="AT100" s="84">
        <f t="shared" si="90"/>
        <v>0</v>
      </c>
      <c r="AU100" s="2">
        <f t="shared" si="91"/>
        <v>0</v>
      </c>
      <c r="AV100" s="2">
        <f t="shared" si="92"/>
        <v>0</v>
      </c>
      <c r="AW100" s="2">
        <f t="shared" si="93"/>
        <v>0</v>
      </c>
      <c r="AX100" s="83" t="str">
        <f t="shared" si="94"/>
        <v>N.A.</v>
      </c>
      <c r="AY100" s="2">
        <f t="shared" si="95"/>
        <v>3948752</v>
      </c>
      <c r="AZ100" s="82"/>
      <c r="BA100" s="2">
        <v>713</v>
      </c>
      <c r="BB100">
        <f t="shared" si="96"/>
        <v>5768</v>
      </c>
      <c r="BC100">
        <f t="shared" si="97"/>
        <v>4112584</v>
      </c>
      <c r="BD100" s="2">
        <f t="shared" si="98"/>
        <v>0</v>
      </c>
      <c r="BE100" s="2">
        <f t="shared" si="99"/>
        <v>0</v>
      </c>
      <c r="BF100" s="2">
        <f t="shared" si="100"/>
        <v>0</v>
      </c>
      <c r="BG100" s="2">
        <f t="shared" si="101"/>
        <v>0</v>
      </c>
      <c r="BH100" s="84">
        <f t="shared" si="102"/>
        <v>0</v>
      </c>
      <c r="BI100" s="2">
        <f t="shared" si="103"/>
        <v>0</v>
      </c>
      <c r="BJ100" s="2">
        <f t="shared" si="104"/>
        <v>0</v>
      </c>
      <c r="BK100" s="2">
        <f t="shared" si="105"/>
        <v>0</v>
      </c>
      <c r="BL100" s="83" t="str">
        <f t="shared" si="106"/>
        <v>N.A.</v>
      </c>
      <c r="BM100" s="2">
        <f t="shared" si="107"/>
        <v>4112584</v>
      </c>
      <c r="BO100" s="2">
        <v>706</v>
      </c>
      <c r="BP100">
        <f t="shared" si="108"/>
        <v>5999</v>
      </c>
      <c r="BQ100">
        <f t="shared" si="109"/>
        <v>4235294</v>
      </c>
      <c r="BR100" s="2">
        <f t="shared" si="110"/>
        <v>0</v>
      </c>
      <c r="BS100" s="2">
        <f t="shared" si="111"/>
        <v>0</v>
      </c>
      <c r="BT100" s="2">
        <f t="shared" si="112"/>
        <v>0</v>
      </c>
      <c r="BU100" s="2">
        <f t="shared" si="113"/>
        <v>0</v>
      </c>
      <c r="BV100" s="84">
        <f t="shared" si="114"/>
        <v>0</v>
      </c>
      <c r="BW100" s="2">
        <f t="shared" si="115"/>
        <v>0</v>
      </c>
      <c r="BX100" s="2">
        <f t="shared" si="116"/>
        <v>0</v>
      </c>
      <c r="BY100" s="2">
        <f t="shared" si="117"/>
        <v>0</v>
      </c>
      <c r="BZ100" s="83" t="str">
        <f t="shared" si="118"/>
        <v>N.A.</v>
      </c>
      <c r="CA100" s="2">
        <f t="shared" si="119"/>
        <v>4235294</v>
      </c>
    </row>
    <row r="101" spans="1:79" x14ac:dyDescent="0.2">
      <c r="A101">
        <v>94</v>
      </c>
      <c r="B101" s="2">
        <v>11</v>
      </c>
      <c r="C101" s="2">
        <v>1737</v>
      </c>
      <c r="D101" s="2" t="s">
        <v>370</v>
      </c>
      <c r="E101" s="2">
        <v>153077116</v>
      </c>
      <c r="F101" s="2">
        <v>31873.599999999999</v>
      </c>
      <c r="G101" s="2">
        <v>4999</v>
      </c>
      <c r="H101" s="2">
        <v>159336126</v>
      </c>
      <c r="I101" s="2">
        <v>0</v>
      </c>
      <c r="J101" s="82"/>
      <c r="K101" s="2">
        <v>31730</v>
      </c>
      <c r="L101" s="2">
        <f t="shared" si="62"/>
        <v>5196</v>
      </c>
      <c r="M101" s="2">
        <f t="shared" si="63"/>
        <v>164869080</v>
      </c>
      <c r="N101" s="2">
        <f t="shared" si="64"/>
        <v>0</v>
      </c>
      <c r="O101" s="2">
        <f t="shared" si="65"/>
        <v>0</v>
      </c>
      <c r="P101" s="2">
        <f t="shared" si="66"/>
        <v>0</v>
      </c>
      <c r="Q101" s="2">
        <f t="shared" si="67"/>
        <v>0</v>
      </c>
      <c r="R101" s="84">
        <f t="shared" si="68"/>
        <v>0</v>
      </c>
      <c r="S101" s="2">
        <f t="shared" si="69"/>
        <v>0</v>
      </c>
      <c r="T101" s="2">
        <f t="shared" si="70"/>
        <v>0</v>
      </c>
      <c r="U101" s="2">
        <f t="shared" si="71"/>
        <v>0</v>
      </c>
      <c r="V101" s="83" t="str">
        <f t="shared" si="60"/>
        <v>N.A.</v>
      </c>
      <c r="W101" s="2">
        <f t="shared" si="72"/>
        <v>164869080</v>
      </c>
      <c r="X101" s="82"/>
      <c r="Y101" s="2">
        <v>31708</v>
      </c>
      <c r="Z101">
        <f t="shared" si="73"/>
        <v>5401</v>
      </c>
      <c r="AA101">
        <f t="shared" si="74"/>
        <v>171254908</v>
      </c>
      <c r="AB101" s="2">
        <f t="shared" si="75"/>
        <v>0</v>
      </c>
      <c r="AC101" s="2">
        <f t="shared" si="76"/>
        <v>0</v>
      </c>
      <c r="AD101" s="2">
        <f t="shared" si="77"/>
        <v>0</v>
      </c>
      <c r="AE101" s="2">
        <f t="shared" si="78"/>
        <v>0</v>
      </c>
      <c r="AF101" s="84">
        <f t="shared" si="79"/>
        <v>0</v>
      </c>
      <c r="AG101" s="2">
        <f t="shared" si="80"/>
        <v>0</v>
      </c>
      <c r="AH101" s="2">
        <f t="shared" si="81"/>
        <v>0</v>
      </c>
      <c r="AI101" s="2">
        <f t="shared" si="82"/>
        <v>0</v>
      </c>
      <c r="AJ101" s="83" t="str">
        <f t="shared" si="83"/>
        <v>N.A.</v>
      </c>
      <c r="AK101" s="2">
        <f t="shared" si="84"/>
        <v>171254908</v>
      </c>
      <c r="AM101" s="2">
        <v>31408</v>
      </c>
      <c r="AN101">
        <f t="shared" si="85"/>
        <v>5614</v>
      </c>
      <c r="AO101">
        <f t="shared" si="86"/>
        <v>176324512</v>
      </c>
      <c r="AP101" s="2">
        <f t="shared" si="61"/>
        <v>0</v>
      </c>
      <c r="AQ101" s="2">
        <f t="shared" si="87"/>
        <v>0</v>
      </c>
      <c r="AR101" s="2">
        <f t="shared" si="88"/>
        <v>0</v>
      </c>
      <c r="AS101" s="2">
        <f t="shared" si="89"/>
        <v>0</v>
      </c>
      <c r="AT101" s="84">
        <f t="shared" si="90"/>
        <v>0</v>
      </c>
      <c r="AU101" s="2">
        <f t="shared" si="91"/>
        <v>0</v>
      </c>
      <c r="AV101" s="2">
        <f t="shared" si="92"/>
        <v>0</v>
      </c>
      <c r="AW101" s="2">
        <f t="shared" si="93"/>
        <v>0</v>
      </c>
      <c r="AX101" s="83" t="str">
        <f t="shared" si="94"/>
        <v>N.A.</v>
      </c>
      <c r="AY101" s="2">
        <f t="shared" si="95"/>
        <v>176324512</v>
      </c>
      <c r="AZ101" s="82"/>
      <c r="BA101" s="2">
        <v>31044</v>
      </c>
      <c r="BB101">
        <f t="shared" si="96"/>
        <v>5836</v>
      </c>
      <c r="BC101">
        <f t="shared" si="97"/>
        <v>181172784</v>
      </c>
      <c r="BD101" s="2">
        <f t="shared" si="98"/>
        <v>0</v>
      </c>
      <c r="BE101" s="2">
        <f t="shared" si="99"/>
        <v>0</v>
      </c>
      <c r="BF101" s="2">
        <f t="shared" si="100"/>
        <v>0</v>
      </c>
      <c r="BG101" s="2">
        <f t="shared" si="101"/>
        <v>0</v>
      </c>
      <c r="BH101" s="84">
        <f t="shared" si="102"/>
        <v>0</v>
      </c>
      <c r="BI101" s="2">
        <f t="shared" si="103"/>
        <v>0</v>
      </c>
      <c r="BJ101" s="2">
        <f t="shared" si="104"/>
        <v>0</v>
      </c>
      <c r="BK101" s="2">
        <f t="shared" si="105"/>
        <v>0</v>
      </c>
      <c r="BL101" s="83" t="str">
        <f t="shared" si="106"/>
        <v>N.A.</v>
      </c>
      <c r="BM101" s="2">
        <f t="shared" si="107"/>
        <v>181172784</v>
      </c>
      <c r="BO101" s="2">
        <v>30916</v>
      </c>
      <c r="BP101">
        <f t="shared" si="108"/>
        <v>6067</v>
      </c>
      <c r="BQ101">
        <f t="shared" si="109"/>
        <v>187567372</v>
      </c>
      <c r="BR101" s="2">
        <f t="shared" si="110"/>
        <v>0</v>
      </c>
      <c r="BS101" s="2">
        <f t="shared" si="111"/>
        <v>0</v>
      </c>
      <c r="BT101" s="2">
        <f t="shared" si="112"/>
        <v>0</v>
      </c>
      <c r="BU101" s="2">
        <f t="shared" si="113"/>
        <v>0</v>
      </c>
      <c r="BV101" s="84">
        <f t="shared" si="114"/>
        <v>0</v>
      </c>
      <c r="BW101" s="2">
        <f t="shared" si="115"/>
        <v>0</v>
      </c>
      <c r="BX101" s="2">
        <f t="shared" si="116"/>
        <v>0</v>
      </c>
      <c r="BY101" s="2">
        <f t="shared" si="117"/>
        <v>0</v>
      </c>
      <c r="BZ101" s="83" t="str">
        <f t="shared" si="118"/>
        <v>N.A.</v>
      </c>
      <c r="CA101" s="2">
        <f t="shared" si="119"/>
        <v>187567372</v>
      </c>
    </row>
    <row r="102" spans="1:79" x14ac:dyDescent="0.2">
      <c r="A102">
        <v>95</v>
      </c>
      <c r="B102" s="2">
        <v>14</v>
      </c>
      <c r="C102" s="2">
        <v>1782</v>
      </c>
      <c r="D102" s="2" t="s">
        <v>84</v>
      </c>
      <c r="E102" s="2">
        <v>615321</v>
      </c>
      <c r="F102" s="2">
        <v>93</v>
      </c>
      <c r="G102" s="2">
        <v>4942</v>
      </c>
      <c r="H102" s="2">
        <v>459606</v>
      </c>
      <c r="I102" s="2">
        <v>124572</v>
      </c>
      <c r="J102" s="82"/>
      <c r="K102" s="2">
        <v>93</v>
      </c>
      <c r="L102" s="2">
        <f t="shared" si="62"/>
        <v>5139</v>
      </c>
      <c r="M102" s="2">
        <f t="shared" si="63"/>
        <v>477927</v>
      </c>
      <c r="N102" s="2">
        <f t="shared" si="64"/>
        <v>96176</v>
      </c>
      <c r="O102" s="2">
        <f t="shared" si="65"/>
        <v>0</v>
      </c>
      <c r="P102" s="2">
        <f t="shared" si="66"/>
        <v>96176</v>
      </c>
      <c r="Q102" s="2">
        <f t="shared" si="67"/>
        <v>0</v>
      </c>
      <c r="R102" s="84">
        <f t="shared" si="68"/>
        <v>96176</v>
      </c>
      <c r="S102" s="2">
        <f t="shared" si="69"/>
        <v>2</v>
      </c>
      <c r="T102" s="2">
        <f t="shared" si="70"/>
        <v>0</v>
      </c>
      <c r="U102" s="2">
        <f t="shared" si="71"/>
        <v>2</v>
      </c>
      <c r="V102" s="83" t="str">
        <f t="shared" si="60"/>
        <v>70% Adj.</v>
      </c>
      <c r="W102" s="2">
        <f t="shared" si="72"/>
        <v>574103</v>
      </c>
      <c r="X102" s="82"/>
      <c r="Y102" s="2">
        <v>96</v>
      </c>
      <c r="Z102">
        <f t="shared" si="73"/>
        <v>5344</v>
      </c>
      <c r="AA102">
        <f t="shared" si="74"/>
        <v>513024</v>
      </c>
      <c r="AB102" s="2">
        <f t="shared" si="75"/>
        <v>61378</v>
      </c>
      <c r="AC102" s="2">
        <f t="shared" si="76"/>
        <v>0</v>
      </c>
      <c r="AD102" s="2">
        <f t="shared" si="77"/>
        <v>61378</v>
      </c>
      <c r="AE102" s="2">
        <f t="shared" si="78"/>
        <v>0</v>
      </c>
      <c r="AF102" s="84">
        <f t="shared" si="79"/>
        <v>61378</v>
      </c>
      <c r="AG102" s="2">
        <f t="shared" si="80"/>
        <v>2</v>
      </c>
      <c r="AH102" s="2">
        <f t="shared" si="81"/>
        <v>0</v>
      </c>
      <c r="AI102" s="2">
        <f t="shared" si="82"/>
        <v>2</v>
      </c>
      <c r="AJ102" s="83" t="str">
        <f t="shared" si="83"/>
        <v>60% Adj.</v>
      </c>
      <c r="AK102" s="2">
        <f t="shared" si="84"/>
        <v>574402</v>
      </c>
      <c r="AM102" s="2">
        <v>98</v>
      </c>
      <c r="AN102">
        <f t="shared" si="85"/>
        <v>5557</v>
      </c>
      <c r="AO102">
        <f t="shared" si="86"/>
        <v>544586</v>
      </c>
      <c r="AP102" s="2">
        <f t="shared" si="61"/>
        <v>35368</v>
      </c>
      <c r="AQ102" s="2">
        <f t="shared" si="87"/>
        <v>0</v>
      </c>
      <c r="AR102" s="2">
        <f t="shared" si="88"/>
        <v>35368</v>
      </c>
      <c r="AS102" s="2">
        <f t="shared" si="89"/>
        <v>0</v>
      </c>
      <c r="AT102" s="84">
        <f t="shared" si="90"/>
        <v>35368</v>
      </c>
      <c r="AU102" s="2">
        <f t="shared" si="91"/>
        <v>2</v>
      </c>
      <c r="AV102" s="2">
        <f t="shared" si="92"/>
        <v>0</v>
      </c>
      <c r="AW102" s="2">
        <f t="shared" si="93"/>
        <v>2</v>
      </c>
      <c r="AX102" s="83" t="str">
        <f t="shared" si="94"/>
        <v>50% Adj.</v>
      </c>
      <c r="AY102" s="2">
        <f t="shared" si="95"/>
        <v>579954</v>
      </c>
      <c r="AZ102" s="82"/>
      <c r="BA102" s="2">
        <v>99</v>
      </c>
      <c r="BB102">
        <f t="shared" si="96"/>
        <v>5779</v>
      </c>
      <c r="BC102">
        <f t="shared" si="97"/>
        <v>572121</v>
      </c>
      <c r="BD102" s="2">
        <f t="shared" si="98"/>
        <v>17280</v>
      </c>
      <c r="BE102" s="2">
        <f t="shared" si="99"/>
        <v>0</v>
      </c>
      <c r="BF102" s="2">
        <f t="shared" si="100"/>
        <v>17280</v>
      </c>
      <c r="BG102" s="2">
        <f t="shared" si="101"/>
        <v>0</v>
      </c>
      <c r="BH102" s="84">
        <f t="shared" si="102"/>
        <v>17280</v>
      </c>
      <c r="BI102" s="2">
        <f t="shared" si="103"/>
        <v>2</v>
      </c>
      <c r="BJ102" s="2">
        <f t="shared" si="104"/>
        <v>0</v>
      </c>
      <c r="BK102" s="2">
        <f t="shared" si="105"/>
        <v>2</v>
      </c>
      <c r="BL102" s="83" t="str">
        <f t="shared" si="106"/>
        <v>40% Adj.</v>
      </c>
      <c r="BM102" s="2">
        <f t="shared" si="107"/>
        <v>589401</v>
      </c>
      <c r="BO102" s="2">
        <v>101</v>
      </c>
      <c r="BP102">
        <f t="shared" si="108"/>
        <v>6010</v>
      </c>
      <c r="BQ102">
        <f t="shared" si="109"/>
        <v>607010</v>
      </c>
      <c r="BR102" s="2">
        <f t="shared" si="110"/>
        <v>2493</v>
      </c>
      <c r="BS102" s="2">
        <f t="shared" si="111"/>
        <v>0</v>
      </c>
      <c r="BT102" s="2">
        <f t="shared" si="112"/>
        <v>2493</v>
      </c>
      <c r="BU102" s="2">
        <f t="shared" si="113"/>
        <v>0</v>
      </c>
      <c r="BV102" s="84">
        <f t="shared" si="114"/>
        <v>2493</v>
      </c>
      <c r="BW102" s="2">
        <f t="shared" si="115"/>
        <v>2</v>
      </c>
      <c r="BX102" s="2">
        <f t="shared" si="116"/>
        <v>0</v>
      </c>
      <c r="BY102" s="2">
        <f t="shared" si="117"/>
        <v>2</v>
      </c>
      <c r="BZ102" s="83" t="str">
        <f t="shared" si="118"/>
        <v>30% Adj.</v>
      </c>
      <c r="CA102" s="2">
        <f t="shared" si="119"/>
        <v>609503</v>
      </c>
    </row>
    <row r="103" spans="1:79" x14ac:dyDescent="0.2">
      <c r="A103">
        <v>96</v>
      </c>
      <c r="B103" s="2">
        <v>7</v>
      </c>
      <c r="C103" s="2">
        <v>1791</v>
      </c>
      <c r="D103" s="2" t="s">
        <v>371</v>
      </c>
      <c r="E103" s="2">
        <v>3724205</v>
      </c>
      <c r="F103" s="2">
        <v>808.6</v>
      </c>
      <c r="G103" s="2">
        <v>4931</v>
      </c>
      <c r="H103" s="2">
        <v>3987207</v>
      </c>
      <c r="I103" s="2">
        <v>0</v>
      </c>
      <c r="J103" s="82"/>
      <c r="K103" s="2">
        <v>810</v>
      </c>
      <c r="L103" s="2">
        <f t="shared" si="62"/>
        <v>5128</v>
      </c>
      <c r="M103" s="2">
        <f t="shared" si="63"/>
        <v>4153680</v>
      </c>
      <c r="N103" s="2">
        <f t="shared" si="64"/>
        <v>0</v>
      </c>
      <c r="O103" s="2">
        <f t="shared" si="65"/>
        <v>0</v>
      </c>
      <c r="P103" s="2">
        <f t="shared" si="66"/>
        <v>0</v>
      </c>
      <c r="Q103" s="2">
        <f t="shared" si="67"/>
        <v>0</v>
      </c>
      <c r="R103" s="84">
        <f t="shared" si="68"/>
        <v>0</v>
      </c>
      <c r="S103" s="2">
        <f t="shared" si="69"/>
        <v>0</v>
      </c>
      <c r="T103" s="2">
        <f t="shared" si="70"/>
        <v>0</v>
      </c>
      <c r="U103" s="2">
        <f t="shared" si="71"/>
        <v>0</v>
      </c>
      <c r="V103" s="83" t="str">
        <f t="shared" si="60"/>
        <v>N.A.</v>
      </c>
      <c r="W103" s="2">
        <f t="shared" si="72"/>
        <v>4153680</v>
      </c>
      <c r="X103" s="82"/>
      <c r="Y103" s="2">
        <v>815</v>
      </c>
      <c r="Z103">
        <f t="shared" si="73"/>
        <v>5333</v>
      </c>
      <c r="AA103">
        <f t="shared" si="74"/>
        <v>4346395</v>
      </c>
      <c r="AB103" s="2">
        <f t="shared" si="75"/>
        <v>0</v>
      </c>
      <c r="AC103" s="2">
        <f t="shared" si="76"/>
        <v>0</v>
      </c>
      <c r="AD103" s="2">
        <f t="shared" si="77"/>
        <v>0</v>
      </c>
      <c r="AE103" s="2">
        <f t="shared" si="78"/>
        <v>0</v>
      </c>
      <c r="AF103" s="84">
        <f t="shared" si="79"/>
        <v>0</v>
      </c>
      <c r="AG103" s="2">
        <f t="shared" si="80"/>
        <v>0</v>
      </c>
      <c r="AH103" s="2">
        <f t="shared" si="81"/>
        <v>0</v>
      </c>
      <c r="AI103" s="2">
        <f t="shared" si="82"/>
        <v>0</v>
      </c>
      <c r="AJ103" s="83" t="str">
        <f t="shared" si="83"/>
        <v>N.A.</v>
      </c>
      <c r="AK103" s="2">
        <f t="shared" si="84"/>
        <v>4346395</v>
      </c>
      <c r="AM103" s="2">
        <v>822</v>
      </c>
      <c r="AN103">
        <f t="shared" si="85"/>
        <v>5546</v>
      </c>
      <c r="AO103">
        <f t="shared" si="86"/>
        <v>4558812</v>
      </c>
      <c r="AP103" s="2">
        <f t="shared" si="61"/>
        <v>0</v>
      </c>
      <c r="AQ103" s="2">
        <f t="shared" si="87"/>
        <v>0</v>
      </c>
      <c r="AR103" s="2">
        <f t="shared" si="88"/>
        <v>0</v>
      </c>
      <c r="AS103" s="2">
        <f t="shared" si="89"/>
        <v>0</v>
      </c>
      <c r="AT103" s="84">
        <f t="shared" si="90"/>
        <v>0</v>
      </c>
      <c r="AU103" s="2">
        <f t="shared" si="91"/>
        <v>0</v>
      </c>
      <c r="AV103" s="2">
        <f t="shared" si="92"/>
        <v>0</v>
      </c>
      <c r="AW103" s="2">
        <f t="shared" si="93"/>
        <v>0</v>
      </c>
      <c r="AX103" s="83" t="str">
        <f t="shared" si="94"/>
        <v>N.A.</v>
      </c>
      <c r="AY103" s="2">
        <f t="shared" si="95"/>
        <v>4558812</v>
      </c>
      <c r="AZ103" s="82"/>
      <c r="BA103" s="2">
        <v>836</v>
      </c>
      <c r="BB103">
        <f t="shared" si="96"/>
        <v>5768</v>
      </c>
      <c r="BC103">
        <f t="shared" si="97"/>
        <v>4822048</v>
      </c>
      <c r="BD103" s="2">
        <f t="shared" si="98"/>
        <v>0</v>
      </c>
      <c r="BE103" s="2">
        <f t="shared" si="99"/>
        <v>0</v>
      </c>
      <c r="BF103" s="2">
        <f t="shared" si="100"/>
        <v>0</v>
      </c>
      <c r="BG103" s="2">
        <f t="shared" si="101"/>
        <v>0</v>
      </c>
      <c r="BH103" s="84">
        <f t="shared" si="102"/>
        <v>0</v>
      </c>
      <c r="BI103" s="2">
        <f t="shared" si="103"/>
        <v>0</v>
      </c>
      <c r="BJ103" s="2">
        <f t="shared" si="104"/>
        <v>0</v>
      </c>
      <c r="BK103" s="2">
        <f t="shared" si="105"/>
        <v>0</v>
      </c>
      <c r="BL103" s="83" t="str">
        <f t="shared" si="106"/>
        <v>N.A.</v>
      </c>
      <c r="BM103" s="2">
        <f t="shared" si="107"/>
        <v>4822048</v>
      </c>
      <c r="BO103" s="2">
        <v>821</v>
      </c>
      <c r="BP103">
        <f t="shared" si="108"/>
        <v>5999</v>
      </c>
      <c r="BQ103">
        <f t="shared" si="109"/>
        <v>4925179</v>
      </c>
      <c r="BR103" s="2">
        <f t="shared" si="110"/>
        <v>0</v>
      </c>
      <c r="BS103" s="2">
        <f t="shared" si="111"/>
        <v>0</v>
      </c>
      <c r="BT103" s="2">
        <f t="shared" si="112"/>
        <v>0</v>
      </c>
      <c r="BU103" s="2">
        <f t="shared" si="113"/>
        <v>0</v>
      </c>
      <c r="BV103" s="84">
        <f t="shared" si="114"/>
        <v>0</v>
      </c>
      <c r="BW103" s="2">
        <f t="shared" si="115"/>
        <v>0</v>
      </c>
      <c r="BX103" s="2">
        <f t="shared" si="116"/>
        <v>0</v>
      </c>
      <c r="BY103" s="2">
        <f t="shared" si="117"/>
        <v>0</v>
      </c>
      <c r="BZ103" s="83" t="str">
        <f t="shared" si="118"/>
        <v>N.A.</v>
      </c>
      <c r="CA103" s="2">
        <f t="shared" si="119"/>
        <v>4925179</v>
      </c>
    </row>
    <row r="104" spans="1:79" x14ac:dyDescent="0.2">
      <c r="A104">
        <v>97</v>
      </c>
      <c r="B104" s="2">
        <v>7</v>
      </c>
      <c r="C104" s="2">
        <v>1854</v>
      </c>
      <c r="D104" s="2" t="s">
        <v>85</v>
      </c>
      <c r="E104" s="2">
        <v>1004741</v>
      </c>
      <c r="F104" s="2">
        <v>164.1</v>
      </c>
      <c r="G104" s="2">
        <v>5098</v>
      </c>
      <c r="H104" s="2">
        <v>836582</v>
      </c>
      <c r="I104" s="2">
        <v>134527</v>
      </c>
      <c r="J104" s="82"/>
      <c r="K104" s="2">
        <v>159</v>
      </c>
      <c r="L104" s="2">
        <f t="shared" si="62"/>
        <v>5295</v>
      </c>
      <c r="M104" s="2">
        <f t="shared" si="63"/>
        <v>841905</v>
      </c>
      <c r="N104" s="2">
        <f t="shared" si="64"/>
        <v>113985</v>
      </c>
      <c r="O104" s="2">
        <f t="shared" si="65"/>
        <v>3043</v>
      </c>
      <c r="P104" s="2">
        <f t="shared" si="66"/>
        <v>113985</v>
      </c>
      <c r="Q104" s="2">
        <f t="shared" si="67"/>
        <v>0</v>
      </c>
      <c r="R104" s="84">
        <f t="shared" si="68"/>
        <v>113985</v>
      </c>
      <c r="S104" s="2">
        <f t="shared" si="69"/>
        <v>2</v>
      </c>
      <c r="T104" s="2">
        <f t="shared" si="70"/>
        <v>0</v>
      </c>
      <c r="U104" s="2">
        <f t="shared" si="71"/>
        <v>2</v>
      </c>
      <c r="V104" s="83" t="str">
        <f t="shared" si="60"/>
        <v>70% Adj.</v>
      </c>
      <c r="W104" s="2">
        <f t="shared" si="72"/>
        <v>955890</v>
      </c>
      <c r="X104" s="82"/>
      <c r="Y104" s="2">
        <v>157</v>
      </c>
      <c r="Z104">
        <f t="shared" si="73"/>
        <v>5500</v>
      </c>
      <c r="AA104">
        <f t="shared" si="74"/>
        <v>863500</v>
      </c>
      <c r="AB104" s="2">
        <f t="shared" si="75"/>
        <v>84745</v>
      </c>
      <c r="AC104" s="2">
        <f t="shared" si="76"/>
        <v>0</v>
      </c>
      <c r="AD104" s="2">
        <f t="shared" si="77"/>
        <v>84745</v>
      </c>
      <c r="AE104" s="2">
        <f t="shared" si="78"/>
        <v>0</v>
      </c>
      <c r="AF104" s="84">
        <f t="shared" si="79"/>
        <v>84745</v>
      </c>
      <c r="AG104" s="2">
        <f t="shared" si="80"/>
        <v>2</v>
      </c>
      <c r="AH104" s="2">
        <f t="shared" si="81"/>
        <v>0</v>
      </c>
      <c r="AI104" s="2">
        <f t="shared" si="82"/>
        <v>2</v>
      </c>
      <c r="AJ104" s="83" t="str">
        <f t="shared" si="83"/>
        <v>60% Adj.</v>
      </c>
      <c r="AK104" s="2">
        <f t="shared" si="84"/>
        <v>948245</v>
      </c>
      <c r="AM104" s="2">
        <v>154</v>
      </c>
      <c r="AN104">
        <f t="shared" si="85"/>
        <v>5713</v>
      </c>
      <c r="AO104">
        <f t="shared" si="86"/>
        <v>879802</v>
      </c>
      <c r="AP104" s="2">
        <f t="shared" si="61"/>
        <v>62470</v>
      </c>
      <c r="AQ104" s="2">
        <f t="shared" si="87"/>
        <v>0</v>
      </c>
      <c r="AR104" s="2">
        <f t="shared" si="88"/>
        <v>62470</v>
      </c>
      <c r="AS104" s="2">
        <f t="shared" si="89"/>
        <v>0</v>
      </c>
      <c r="AT104" s="84">
        <f t="shared" si="90"/>
        <v>62470</v>
      </c>
      <c r="AU104" s="2">
        <f t="shared" si="91"/>
        <v>2</v>
      </c>
      <c r="AV104" s="2">
        <f t="shared" si="92"/>
        <v>0</v>
      </c>
      <c r="AW104" s="2">
        <f t="shared" si="93"/>
        <v>2</v>
      </c>
      <c r="AX104" s="83" t="str">
        <f t="shared" si="94"/>
        <v>50% Adj.</v>
      </c>
      <c r="AY104" s="2">
        <f t="shared" si="95"/>
        <v>942272</v>
      </c>
      <c r="AZ104" s="82"/>
      <c r="BA104" s="2">
        <v>149</v>
      </c>
      <c r="BB104">
        <f t="shared" si="96"/>
        <v>5935</v>
      </c>
      <c r="BC104">
        <f t="shared" si="97"/>
        <v>884315</v>
      </c>
      <c r="BD104" s="2">
        <f t="shared" si="98"/>
        <v>48170</v>
      </c>
      <c r="BE104" s="2">
        <f t="shared" si="99"/>
        <v>4285</v>
      </c>
      <c r="BF104" s="2">
        <f t="shared" si="100"/>
        <v>48170</v>
      </c>
      <c r="BG104" s="2">
        <f t="shared" si="101"/>
        <v>0</v>
      </c>
      <c r="BH104" s="84">
        <f t="shared" si="102"/>
        <v>48170</v>
      </c>
      <c r="BI104" s="2">
        <f t="shared" si="103"/>
        <v>2</v>
      </c>
      <c r="BJ104" s="2">
        <f t="shared" si="104"/>
        <v>0</v>
      </c>
      <c r="BK104" s="2">
        <f t="shared" si="105"/>
        <v>2</v>
      </c>
      <c r="BL104" s="83" t="str">
        <f t="shared" si="106"/>
        <v>40% Adj.</v>
      </c>
      <c r="BM104" s="2">
        <f t="shared" si="107"/>
        <v>932485</v>
      </c>
      <c r="BO104" s="2">
        <v>147</v>
      </c>
      <c r="BP104">
        <f t="shared" si="108"/>
        <v>6166</v>
      </c>
      <c r="BQ104">
        <f t="shared" si="109"/>
        <v>906402</v>
      </c>
      <c r="BR104" s="2">
        <f t="shared" si="110"/>
        <v>29502</v>
      </c>
      <c r="BS104" s="2">
        <f t="shared" si="111"/>
        <v>0</v>
      </c>
      <c r="BT104" s="2">
        <f t="shared" si="112"/>
        <v>29502</v>
      </c>
      <c r="BU104" s="2">
        <f t="shared" si="113"/>
        <v>0</v>
      </c>
      <c r="BV104" s="84">
        <f t="shared" si="114"/>
        <v>29502</v>
      </c>
      <c r="BW104" s="2">
        <f t="shared" si="115"/>
        <v>2</v>
      </c>
      <c r="BX104" s="2">
        <f t="shared" si="116"/>
        <v>0</v>
      </c>
      <c r="BY104" s="2">
        <f t="shared" si="117"/>
        <v>2</v>
      </c>
      <c r="BZ104" s="83" t="str">
        <f t="shared" si="118"/>
        <v>30% Adj.</v>
      </c>
      <c r="CA104" s="2">
        <f t="shared" si="119"/>
        <v>935904</v>
      </c>
    </row>
    <row r="105" spans="1:79" x14ac:dyDescent="0.2">
      <c r="A105">
        <v>98</v>
      </c>
      <c r="B105" s="2">
        <v>1</v>
      </c>
      <c r="C105" s="2">
        <v>1863</v>
      </c>
      <c r="D105" s="2" t="s">
        <v>86</v>
      </c>
      <c r="E105" s="2">
        <v>46188307</v>
      </c>
      <c r="F105" s="2">
        <v>10423.5</v>
      </c>
      <c r="G105" s="2">
        <v>4938</v>
      </c>
      <c r="H105" s="2">
        <v>51471243</v>
      </c>
      <c r="I105" s="2">
        <v>0</v>
      </c>
      <c r="J105" s="82"/>
      <c r="K105" s="2">
        <v>10472</v>
      </c>
      <c r="L105" s="2">
        <f t="shared" si="62"/>
        <v>5135</v>
      </c>
      <c r="M105" s="2">
        <f t="shared" si="63"/>
        <v>53773720</v>
      </c>
      <c r="N105" s="2">
        <f t="shared" si="64"/>
        <v>0</v>
      </c>
      <c r="O105" s="2">
        <f t="shared" si="65"/>
        <v>0</v>
      </c>
      <c r="P105" s="2">
        <f t="shared" si="66"/>
        <v>0</v>
      </c>
      <c r="Q105" s="2">
        <f t="shared" si="67"/>
        <v>0</v>
      </c>
      <c r="R105" s="84">
        <f t="shared" si="68"/>
        <v>0</v>
      </c>
      <c r="S105" s="2">
        <f t="shared" si="69"/>
        <v>0</v>
      </c>
      <c r="T105" s="2">
        <f t="shared" si="70"/>
        <v>0</v>
      </c>
      <c r="U105" s="2">
        <f t="shared" si="71"/>
        <v>0</v>
      </c>
      <c r="V105" s="83" t="str">
        <f t="shared" si="60"/>
        <v>N.A.</v>
      </c>
      <c r="W105" s="2">
        <f t="shared" si="72"/>
        <v>53773720</v>
      </c>
      <c r="X105" s="82"/>
      <c r="Y105" s="2">
        <v>10542</v>
      </c>
      <c r="Z105">
        <f t="shared" si="73"/>
        <v>5340</v>
      </c>
      <c r="AA105">
        <f t="shared" si="74"/>
        <v>56294280</v>
      </c>
      <c r="AB105" s="2">
        <f t="shared" si="75"/>
        <v>0</v>
      </c>
      <c r="AC105" s="2">
        <f t="shared" si="76"/>
        <v>0</v>
      </c>
      <c r="AD105" s="2">
        <f t="shared" si="77"/>
        <v>0</v>
      </c>
      <c r="AE105" s="2">
        <f t="shared" si="78"/>
        <v>0</v>
      </c>
      <c r="AF105" s="84">
        <f t="shared" si="79"/>
        <v>0</v>
      </c>
      <c r="AG105" s="2">
        <f t="shared" si="80"/>
        <v>0</v>
      </c>
      <c r="AH105" s="2">
        <f t="shared" si="81"/>
        <v>0</v>
      </c>
      <c r="AI105" s="2">
        <f t="shared" si="82"/>
        <v>0</v>
      </c>
      <c r="AJ105" s="83" t="str">
        <f t="shared" si="83"/>
        <v>N.A.</v>
      </c>
      <c r="AK105" s="2">
        <f t="shared" si="84"/>
        <v>56294280</v>
      </c>
      <c r="AM105" s="2">
        <v>10601</v>
      </c>
      <c r="AN105">
        <f t="shared" si="85"/>
        <v>5553</v>
      </c>
      <c r="AO105">
        <f t="shared" si="86"/>
        <v>58867353</v>
      </c>
      <c r="AP105" s="2">
        <f t="shared" si="61"/>
        <v>0</v>
      </c>
      <c r="AQ105" s="2">
        <f t="shared" si="87"/>
        <v>0</v>
      </c>
      <c r="AR105" s="2">
        <f t="shared" si="88"/>
        <v>0</v>
      </c>
      <c r="AS105" s="2">
        <f t="shared" si="89"/>
        <v>0</v>
      </c>
      <c r="AT105" s="84">
        <f t="shared" si="90"/>
        <v>0</v>
      </c>
      <c r="AU105" s="2">
        <f t="shared" si="91"/>
        <v>0</v>
      </c>
      <c r="AV105" s="2">
        <f t="shared" si="92"/>
        <v>0</v>
      </c>
      <c r="AW105" s="2">
        <f t="shared" si="93"/>
        <v>0</v>
      </c>
      <c r="AX105" s="83" t="str">
        <f t="shared" si="94"/>
        <v>N.A.</v>
      </c>
      <c r="AY105" s="2">
        <f t="shared" si="95"/>
        <v>58867353</v>
      </c>
      <c r="AZ105" s="82"/>
      <c r="BA105" s="2">
        <v>10644</v>
      </c>
      <c r="BB105">
        <f t="shared" si="96"/>
        <v>5775</v>
      </c>
      <c r="BC105">
        <f t="shared" si="97"/>
        <v>61469100</v>
      </c>
      <c r="BD105" s="2">
        <f t="shared" si="98"/>
        <v>0</v>
      </c>
      <c r="BE105" s="2">
        <f t="shared" si="99"/>
        <v>0</v>
      </c>
      <c r="BF105" s="2">
        <f t="shared" si="100"/>
        <v>0</v>
      </c>
      <c r="BG105" s="2">
        <f t="shared" si="101"/>
        <v>0</v>
      </c>
      <c r="BH105" s="84">
        <f t="shared" si="102"/>
        <v>0</v>
      </c>
      <c r="BI105" s="2">
        <f t="shared" si="103"/>
        <v>0</v>
      </c>
      <c r="BJ105" s="2">
        <f t="shared" si="104"/>
        <v>0</v>
      </c>
      <c r="BK105" s="2">
        <f t="shared" si="105"/>
        <v>0</v>
      </c>
      <c r="BL105" s="83" t="str">
        <f t="shared" si="106"/>
        <v>N.A.</v>
      </c>
      <c r="BM105" s="2">
        <f t="shared" si="107"/>
        <v>61469100</v>
      </c>
      <c r="BO105" s="2">
        <v>10786</v>
      </c>
      <c r="BP105">
        <f t="shared" si="108"/>
        <v>6006</v>
      </c>
      <c r="BQ105">
        <f t="shared" si="109"/>
        <v>64780716</v>
      </c>
      <c r="BR105" s="2">
        <f t="shared" si="110"/>
        <v>0</v>
      </c>
      <c r="BS105" s="2">
        <f t="shared" si="111"/>
        <v>0</v>
      </c>
      <c r="BT105" s="2">
        <f t="shared" si="112"/>
        <v>0</v>
      </c>
      <c r="BU105" s="2">
        <f t="shared" si="113"/>
        <v>0</v>
      </c>
      <c r="BV105" s="84">
        <f t="shared" si="114"/>
        <v>0</v>
      </c>
      <c r="BW105" s="2">
        <f t="shared" si="115"/>
        <v>0</v>
      </c>
      <c r="BX105" s="2">
        <f t="shared" si="116"/>
        <v>0</v>
      </c>
      <c r="BY105" s="2">
        <f t="shared" si="117"/>
        <v>0</v>
      </c>
      <c r="BZ105" s="83" t="str">
        <f t="shared" si="118"/>
        <v>N.A.</v>
      </c>
      <c r="CA105" s="2">
        <f t="shared" si="119"/>
        <v>64780716</v>
      </c>
    </row>
    <row r="106" spans="1:79" x14ac:dyDescent="0.2">
      <c r="A106">
        <v>99</v>
      </c>
      <c r="B106" s="2">
        <v>7</v>
      </c>
      <c r="C106" s="2">
        <v>1908</v>
      </c>
      <c r="D106" s="2" t="s">
        <v>87</v>
      </c>
      <c r="E106" s="2">
        <v>2344255</v>
      </c>
      <c r="F106" s="2">
        <v>502.6</v>
      </c>
      <c r="G106" s="2">
        <v>4931</v>
      </c>
      <c r="H106" s="2">
        <v>2478321</v>
      </c>
      <c r="I106" s="2">
        <v>0</v>
      </c>
      <c r="J106" s="82"/>
      <c r="K106" s="2">
        <v>502</v>
      </c>
      <c r="L106" s="2">
        <f t="shared" si="62"/>
        <v>5128</v>
      </c>
      <c r="M106" s="2">
        <f t="shared" si="63"/>
        <v>2574256</v>
      </c>
      <c r="N106" s="2">
        <f t="shared" si="64"/>
        <v>0</v>
      </c>
      <c r="O106" s="2">
        <f t="shared" si="65"/>
        <v>0</v>
      </c>
      <c r="P106" s="2">
        <f t="shared" si="66"/>
        <v>0</v>
      </c>
      <c r="Q106" s="2">
        <f t="shared" si="67"/>
        <v>0</v>
      </c>
      <c r="R106" s="84">
        <f t="shared" si="68"/>
        <v>0</v>
      </c>
      <c r="S106" s="2">
        <f t="shared" si="69"/>
        <v>0</v>
      </c>
      <c r="T106" s="2">
        <f t="shared" si="70"/>
        <v>0</v>
      </c>
      <c r="U106" s="2">
        <f t="shared" si="71"/>
        <v>0</v>
      </c>
      <c r="V106" s="83" t="str">
        <f t="shared" si="60"/>
        <v>N.A.</v>
      </c>
      <c r="W106" s="2">
        <f t="shared" si="72"/>
        <v>2574256</v>
      </c>
      <c r="X106" s="82"/>
      <c r="Y106" s="2">
        <v>500</v>
      </c>
      <c r="Z106">
        <f t="shared" si="73"/>
        <v>5333</v>
      </c>
      <c r="AA106">
        <f t="shared" si="74"/>
        <v>2666500</v>
      </c>
      <c r="AB106" s="2">
        <f t="shared" si="75"/>
        <v>0</v>
      </c>
      <c r="AC106" s="2">
        <f t="shared" si="76"/>
        <v>0</v>
      </c>
      <c r="AD106" s="2">
        <f t="shared" si="77"/>
        <v>0</v>
      </c>
      <c r="AE106" s="2">
        <f t="shared" si="78"/>
        <v>0</v>
      </c>
      <c r="AF106" s="84">
        <f t="shared" si="79"/>
        <v>0</v>
      </c>
      <c r="AG106" s="2">
        <f t="shared" si="80"/>
        <v>0</v>
      </c>
      <c r="AH106" s="2">
        <f t="shared" si="81"/>
        <v>0</v>
      </c>
      <c r="AI106" s="2">
        <f t="shared" si="82"/>
        <v>0</v>
      </c>
      <c r="AJ106" s="83" t="str">
        <f t="shared" si="83"/>
        <v>N.A.</v>
      </c>
      <c r="AK106" s="2">
        <f t="shared" si="84"/>
        <v>2666500</v>
      </c>
      <c r="AM106" s="2">
        <v>499</v>
      </c>
      <c r="AN106">
        <f t="shared" si="85"/>
        <v>5546</v>
      </c>
      <c r="AO106">
        <f t="shared" si="86"/>
        <v>2767454</v>
      </c>
      <c r="AP106" s="2">
        <f t="shared" si="61"/>
        <v>0</v>
      </c>
      <c r="AQ106" s="2">
        <f t="shared" si="87"/>
        <v>0</v>
      </c>
      <c r="AR106" s="2">
        <f t="shared" si="88"/>
        <v>0</v>
      </c>
      <c r="AS106" s="2">
        <f t="shared" si="89"/>
        <v>0</v>
      </c>
      <c r="AT106" s="84">
        <f t="shared" si="90"/>
        <v>0</v>
      </c>
      <c r="AU106" s="2">
        <f t="shared" si="91"/>
        <v>0</v>
      </c>
      <c r="AV106" s="2">
        <f t="shared" si="92"/>
        <v>0</v>
      </c>
      <c r="AW106" s="2">
        <f t="shared" si="93"/>
        <v>0</v>
      </c>
      <c r="AX106" s="83" t="str">
        <f t="shared" si="94"/>
        <v>N.A.</v>
      </c>
      <c r="AY106" s="2">
        <f t="shared" si="95"/>
        <v>2767454</v>
      </c>
      <c r="AZ106" s="82"/>
      <c r="BA106" s="2">
        <v>498</v>
      </c>
      <c r="BB106">
        <f t="shared" si="96"/>
        <v>5768</v>
      </c>
      <c r="BC106">
        <f t="shared" si="97"/>
        <v>2872464</v>
      </c>
      <c r="BD106" s="2">
        <f t="shared" si="98"/>
        <v>0</v>
      </c>
      <c r="BE106" s="2">
        <f t="shared" si="99"/>
        <v>0</v>
      </c>
      <c r="BF106" s="2">
        <f t="shared" si="100"/>
        <v>0</v>
      </c>
      <c r="BG106" s="2">
        <f t="shared" si="101"/>
        <v>0</v>
      </c>
      <c r="BH106" s="84">
        <f t="shared" si="102"/>
        <v>0</v>
      </c>
      <c r="BI106" s="2">
        <f t="shared" si="103"/>
        <v>0</v>
      </c>
      <c r="BJ106" s="2">
        <f t="shared" si="104"/>
        <v>0</v>
      </c>
      <c r="BK106" s="2">
        <f t="shared" si="105"/>
        <v>0</v>
      </c>
      <c r="BL106" s="83" t="str">
        <f t="shared" si="106"/>
        <v>N.A.</v>
      </c>
      <c r="BM106" s="2">
        <f t="shared" si="107"/>
        <v>2872464</v>
      </c>
      <c r="BO106" s="2">
        <v>494</v>
      </c>
      <c r="BP106">
        <f t="shared" si="108"/>
        <v>5999</v>
      </c>
      <c r="BQ106">
        <f t="shared" si="109"/>
        <v>2963506</v>
      </c>
      <c r="BR106" s="2">
        <f t="shared" si="110"/>
        <v>0</v>
      </c>
      <c r="BS106" s="2">
        <f t="shared" si="111"/>
        <v>0</v>
      </c>
      <c r="BT106" s="2">
        <f t="shared" si="112"/>
        <v>0</v>
      </c>
      <c r="BU106" s="2">
        <f t="shared" si="113"/>
        <v>0</v>
      </c>
      <c r="BV106" s="84">
        <f t="shared" si="114"/>
        <v>0</v>
      </c>
      <c r="BW106" s="2">
        <f t="shared" si="115"/>
        <v>0</v>
      </c>
      <c r="BX106" s="2">
        <f t="shared" si="116"/>
        <v>0</v>
      </c>
      <c r="BY106" s="2">
        <f t="shared" si="117"/>
        <v>0</v>
      </c>
      <c r="BZ106" s="83" t="str">
        <f t="shared" si="118"/>
        <v>N.A.</v>
      </c>
      <c r="CA106" s="2">
        <f t="shared" si="119"/>
        <v>2963506</v>
      </c>
    </row>
    <row r="107" spans="1:79" x14ac:dyDescent="0.2">
      <c r="A107">
        <v>100</v>
      </c>
      <c r="B107" s="2">
        <v>13</v>
      </c>
      <c r="C107" s="2">
        <v>1917</v>
      </c>
      <c r="D107" s="2" t="s">
        <v>36</v>
      </c>
      <c r="E107" s="2">
        <v>2629330</v>
      </c>
      <c r="F107" s="2">
        <v>505.6</v>
      </c>
      <c r="G107" s="2">
        <v>4939</v>
      </c>
      <c r="H107" s="2">
        <v>2497158</v>
      </c>
      <c r="I107" s="2">
        <v>105738</v>
      </c>
      <c r="J107" s="82"/>
      <c r="K107" s="2">
        <v>483</v>
      </c>
      <c r="L107" s="2">
        <f t="shared" si="62"/>
        <v>5136</v>
      </c>
      <c r="M107" s="2">
        <f t="shared" si="63"/>
        <v>2480688</v>
      </c>
      <c r="N107" s="2">
        <f t="shared" si="64"/>
        <v>104049</v>
      </c>
      <c r="O107" s="2">
        <f t="shared" si="65"/>
        <v>41442</v>
      </c>
      <c r="P107" s="2">
        <f t="shared" si="66"/>
        <v>104049</v>
      </c>
      <c r="Q107" s="2">
        <f t="shared" si="67"/>
        <v>0</v>
      </c>
      <c r="R107" s="84">
        <f t="shared" si="68"/>
        <v>104049</v>
      </c>
      <c r="S107" s="2">
        <f t="shared" si="69"/>
        <v>2</v>
      </c>
      <c r="T107" s="2">
        <f t="shared" si="70"/>
        <v>0</v>
      </c>
      <c r="U107" s="2">
        <f t="shared" si="71"/>
        <v>2</v>
      </c>
      <c r="V107" s="83" t="str">
        <f t="shared" si="60"/>
        <v>70% Adj.</v>
      </c>
      <c r="W107" s="2">
        <f t="shared" si="72"/>
        <v>2584737</v>
      </c>
      <c r="X107" s="82"/>
      <c r="Y107" s="2">
        <v>478</v>
      </c>
      <c r="Z107">
        <f t="shared" si="73"/>
        <v>5341</v>
      </c>
      <c r="AA107">
        <f t="shared" si="74"/>
        <v>2552998</v>
      </c>
      <c r="AB107" s="2">
        <f t="shared" si="75"/>
        <v>45799</v>
      </c>
      <c r="AC107" s="2">
        <f t="shared" si="76"/>
        <v>0</v>
      </c>
      <c r="AD107" s="2">
        <f t="shared" si="77"/>
        <v>45799</v>
      </c>
      <c r="AE107" s="2">
        <f t="shared" si="78"/>
        <v>0</v>
      </c>
      <c r="AF107" s="84">
        <f t="shared" si="79"/>
        <v>45799</v>
      </c>
      <c r="AG107" s="2">
        <f t="shared" si="80"/>
        <v>2</v>
      </c>
      <c r="AH107" s="2">
        <f t="shared" si="81"/>
        <v>0</v>
      </c>
      <c r="AI107" s="2">
        <f t="shared" si="82"/>
        <v>2</v>
      </c>
      <c r="AJ107" s="83" t="str">
        <f t="shared" si="83"/>
        <v>60% Adj.</v>
      </c>
      <c r="AK107" s="2">
        <f t="shared" si="84"/>
        <v>2598797</v>
      </c>
      <c r="AM107" s="2">
        <v>464</v>
      </c>
      <c r="AN107">
        <f t="shared" si="85"/>
        <v>5554</v>
      </c>
      <c r="AO107">
        <f t="shared" si="86"/>
        <v>2577056</v>
      </c>
      <c r="AP107" s="2">
        <f t="shared" si="61"/>
        <v>26137</v>
      </c>
      <c r="AQ107" s="2">
        <f t="shared" si="87"/>
        <v>1472</v>
      </c>
      <c r="AR107" s="2">
        <f t="shared" si="88"/>
        <v>26137</v>
      </c>
      <c r="AS107" s="2">
        <f t="shared" si="89"/>
        <v>0</v>
      </c>
      <c r="AT107" s="84">
        <f t="shared" si="90"/>
        <v>26137</v>
      </c>
      <c r="AU107" s="2">
        <f t="shared" si="91"/>
        <v>2</v>
      </c>
      <c r="AV107" s="2">
        <f t="shared" si="92"/>
        <v>0</v>
      </c>
      <c r="AW107" s="2">
        <f t="shared" si="93"/>
        <v>2</v>
      </c>
      <c r="AX107" s="83" t="str">
        <f t="shared" si="94"/>
        <v>50% Adj.</v>
      </c>
      <c r="AY107" s="2">
        <f t="shared" si="95"/>
        <v>2603193</v>
      </c>
      <c r="AZ107" s="82"/>
      <c r="BA107" s="2">
        <v>447</v>
      </c>
      <c r="BB107">
        <f t="shared" si="96"/>
        <v>5776</v>
      </c>
      <c r="BC107">
        <f t="shared" si="97"/>
        <v>2581872</v>
      </c>
      <c r="BD107" s="2">
        <f t="shared" si="98"/>
        <v>18983</v>
      </c>
      <c r="BE107" s="2">
        <f t="shared" si="99"/>
        <v>20955</v>
      </c>
      <c r="BF107" s="2">
        <f t="shared" si="100"/>
        <v>0</v>
      </c>
      <c r="BG107" s="2">
        <f t="shared" si="101"/>
        <v>20955</v>
      </c>
      <c r="BH107" s="84">
        <f t="shared" si="102"/>
        <v>20955</v>
      </c>
      <c r="BI107" s="2">
        <f t="shared" si="103"/>
        <v>0</v>
      </c>
      <c r="BJ107" s="2">
        <f t="shared" si="104"/>
        <v>1</v>
      </c>
      <c r="BK107" s="2">
        <f t="shared" si="105"/>
        <v>1</v>
      </c>
      <c r="BL107" s="83" t="str">
        <f t="shared" si="106"/>
        <v>101% Adj.</v>
      </c>
      <c r="BM107" s="2">
        <f t="shared" si="107"/>
        <v>2602827</v>
      </c>
      <c r="BO107" s="2">
        <v>430</v>
      </c>
      <c r="BP107">
        <f t="shared" si="108"/>
        <v>6007</v>
      </c>
      <c r="BQ107">
        <f t="shared" si="109"/>
        <v>2583010</v>
      </c>
      <c r="BR107" s="2">
        <f t="shared" si="110"/>
        <v>13896</v>
      </c>
      <c r="BS107" s="2">
        <f t="shared" si="111"/>
        <v>24681</v>
      </c>
      <c r="BT107" s="2">
        <f t="shared" si="112"/>
        <v>0</v>
      </c>
      <c r="BU107" s="2">
        <f t="shared" si="113"/>
        <v>24681</v>
      </c>
      <c r="BV107" s="84">
        <f t="shared" si="114"/>
        <v>24681</v>
      </c>
      <c r="BW107" s="2">
        <f t="shared" si="115"/>
        <v>0</v>
      </c>
      <c r="BX107" s="2">
        <f t="shared" si="116"/>
        <v>1</v>
      </c>
      <c r="BY107" s="2">
        <f t="shared" si="117"/>
        <v>1</v>
      </c>
      <c r="BZ107" s="83" t="str">
        <f t="shared" si="118"/>
        <v>101% Adj.</v>
      </c>
      <c r="CA107" s="2">
        <f t="shared" si="119"/>
        <v>2607691</v>
      </c>
    </row>
    <row r="108" spans="1:79" x14ac:dyDescent="0.2">
      <c r="A108">
        <v>101</v>
      </c>
      <c r="B108" s="2">
        <v>9</v>
      </c>
      <c r="C108" s="2">
        <v>1926</v>
      </c>
      <c r="D108" s="2" t="s">
        <v>88</v>
      </c>
      <c r="E108" s="2">
        <v>2883055</v>
      </c>
      <c r="F108" s="2">
        <v>600</v>
      </c>
      <c r="G108" s="2">
        <v>4977</v>
      </c>
      <c r="H108" s="2">
        <v>2986200</v>
      </c>
      <c r="I108" s="2">
        <v>12386</v>
      </c>
      <c r="J108" s="82"/>
      <c r="K108" s="2">
        <v>606</v>
      </c>
      <c r="L108" s="2">
        <f t="shared" si="62"/>
        <v>5174</v>
      </c>
      <c r="M108" s="2">
        <f t="shared" si="63"/>
        <v>3135444</v>
      </c>
      <c r="N108" s="2">
        <f t="shared" si="64"/>
        <v>0</v>
      </c>
      <c r="O108" s="2">
        <f t="shared" si="65"/>
        <v>0</v>
      </c>
      <c r="P108" s="2">
        <f t="shared" si="66"/>
        <v>0</v>
      </c>
      <c r="Q108" s="2">
        <f t="shared" si="67"/>
        <v>0</v>
      </c>
      <c r="R108" s="84">
        <f t="shared" si="68"/>
        <v>0</v>
      </c>
      <c r="S108" s="2">
        <f t="shared" si="69"/>
        <v>0</v>
      </c>
      <c r="T108" s="2">
        <f t="shared" si="70"/>
        <v>0</v>
      </c>
      <c r="U108" s="2">
        <f t="shared" si="71"/>
        <v>0</v>
      </c>
      <c r="V108" s="83" t="str">
        <f t="shared" si="60"/>
        <v>N.A.</v>
      </c>
      <c r="W108" s="2">
        <f t="shared" si="72"/>
        <v>3135444</v>
      </c>
      <c r="X108" s="82"/>
      <c r="Y108" s="2">
        <v>600</v>
      </c>
      <c r="Z108">
        <f t="shared" si="73"/>
        <v>5379</v>
      </c>
      <c r="AA108">
        <f t="shared" si="74"/>
        <v>3227400</v>
      </c>
      <c r="AB108" s="2">
        <f t="shared" si="75"/>
        <v>0</v>
      </c>
      <c r="AC108" s="2">
        <f t="shared" si="76"/>
        <v>0</v>
      </c>
      <c r="AD108" s="2">
        <f t="shared" si="77"/>
        <v>0</v>
      </c>
      <c r="AE108" s="2">
        <f t="shared" si="78"/>
        <v>0</v>
      </c>
      <c r="AF108" s="84">
        <f t="shared" si="79"/>
        <v>0</v>
      </c>
      <c r="AG108" s="2">
        <f t="shared" si="80"/>
        <v>0</v>
      </c>
      <c r="AH108" s="2">
        <f t="shared" si="81"/>
        <v>0</v>
      </c>
      <c r="AI108" s="2">
        <f t="shared" si="82"/>
        <v>0</v>
      </c>
      <c r="AJ108" s="83" t="str">
        <f t="shared" si="83"/>
        <v>N.A.</v>
      </c>
      <c r="AK108" s="2">
        <f t="shared" si="84"/>
        <v>3227400</v>
      </c>
      <c r="AM108" s="2">
        <v>587</v>
      </c>
      <c r="AN108">
        <f t="shared" si="85"/>
        <v>5592</v>
      </c>
      <c r="AO108">
        <f t="shared" si="86"/>
        <v>3282504</v>
      </c>
      <c r="AP108" s="2">
        <f t="shared" si="61"/>
        <v>0</v>
      </c>
      <c r="AQ108" s="2">
        <f t="shared" si="87"/>
        <v>0</v>
      </c>
      <c r="AR108" s="2">
        <f t="shared" si="88"/>
        <v>0</v>
      </c>
      <c r="AS108" s="2">
        <f t="shared" si="89"/>
        <v>0</v>
      </c>
      <c r="AT108" s="84">
        <f t="shared" si="90"/>
        <v>0</v>
      </c>
      <c r="AU108" s="2">
        <f t="shared" si="91"/>
        <v>0</v>
      </c>
      <c r="AV108" s="2">
        <f t="shared" si="92"/>
        <v>0</v>
      </c>
      <c r="AW108" s="2">
        <f t="shared" si="93"/>
        <v>0</v>
      </c>
      <c r="AX108" s="83" t="str">
        <f t="shared" si="94"/>
        <v>N.A.</v>
      </c>
      <c r="AY108" s="2">
        <f t="shared" si="95"/>
        <v>3282504</v>
      </c>
      <c r="AZ108" s="82"/>
      <c r="BA108" s="2">
        <v>575</v>
      </c>
      <c r="BB108">
        <f t="shared" si="96"/>
        <v>5814</v>
      </c>
      <c r="BC108">
        <f t="shared" si="97"/>
        <v>3343050</v>
      </c>
      <c r="BD108" s="2">
        <f t="shared" si="98"/>
        <v>0</v>
      </c>
      <c r="BE108" s="2">
        <f t="shared" si="99"/>
        <v>0</v>
      </c>
      <c r="BF108" s="2">
        <f t="shared" si="100"/>
        <v>0</v>
      </c>
      <c r="BG108" s="2">
        <f t="shared" si="101"/>
        <v>0</v>
      </c>
      <c r="BH108" s="84">
        <f t="shared" si="102"/>
        <v>0</v>
      </c>
      <c r="BI108" s="2">
        <f t="shared" si="103"/>
        <v>0</v>
      </c>
      <c r="BJ108" s="2">
        <f t="shared" si="104"/>
        <v>0</v>
      </c>
      <c r="BK108" s="2">
        <f t="shared" si="105"/>
        <v>0</v>
      </c>
      <c r="BL108" s="83" t="str">
        <f t="shared" si="106"/>
        <v>N.A.</v>
      </c>
      <c r="BM108" s="2">
        <f t="shared" si="107"/>
        <v>3343050</v>
      </c>
      <c r="BO108" s="2">
        <v>581</v>
      </c>
      <c r="BP108">
        <f t="shared" si="108"/>
        <v>6045</v>
      </c>
      <c r="BQ108">
        <f t="shared" si="109"/>
        <v>3512145</v>
      </c>
      <c r="BR108" s="2">
        <f t="shared" si="110"/>
        <v>0</v>
      </c>
      <c r="BS108" s="2">
        <f t="shared" si="111"/>
        <v>0</v>
      </c>
      <c r="BT108" s="2">
        <f t="shared" si="112"/>
        <v>0</v>
      </c>
      <c r="BU108" s="2">
        <f t="shared" si="113"/>
        <v>0</v>
      </c>
      <c r="BV108" s="84">
        <f t="shared" si="114"/>
        <v>0</v>
      </c>
      <c r="BW108" s="2">
        <f t="shared" si="115"/>
        <v>0</v>
      </c>
      <c r="BX108" s="2">
        <f t="shared" si="116"/>
        <v>0</v>
      </c>
      <c r="BY108" s="2">
        <f t="shared" si="117"/>
        <v>0</v>
      </c>
      <c r="BZ108" s="83" t="str">
        <f t="shared" si="118"/>
        <v>N.A.</v>
      </c>
      <c r="CA108" s="2">
        <f t="shared" si="119"/>
        <v>3512145</v>
      </c>
    </row>
    <row r="109" spans="1:79" x14ac:dyDescent="0.2">
      <c r="A109">
        <v>102</v>
      </c>
      <c r="B109" s="2">
        <v>7</v>
      </c>
      <c r="C109" s="2">
        <v>1935</v>
      </c>
      <c r="D109" s="2" t="s">
        <v>290</v>
      </c>
      <c r="E109" s="2">
        <v>5860470</v>
      </c>
      <c r="F109" s="2">
        <v>1244.3</v>
      </c>
      <c r="G109" s="2">
        <v>5013</v>
      </c>
      <c r="H109" s="2">
        <v>6237676</v>
      </c>
      <c r="I109" s="2">
        <v>0</v>
      </c>
      <c r="J109" s="82"/>
      <c r="K109" s="2">
        <v>1238</v>
      </c>
      <c r="L109" s="2">
        <f t="shared" si="62"/>
        <v>5210</v>
      </c>
      <c r="M109" s="2">
        <f t="shared" si="63"/>
        <v>6449980</v>
      </c>
      <c r="N109" s="2">
        <f t="shared" si="64"/>
        <v>0</v>
      </c>
      <c r="O109" s="2">
        <f t="shared" si="65"/>
        <v>0</v>
      </c>
      <c r="P109" s="2">
        <f t="shared" si="66"/>
        <v>0</v>
      </c>
      <c r="Q109" s="2">
        <f t="shared" si="67"/>
        <v>0</v>
      </c>
      <c r="R109" s="84">
        <f t="shared" si="68"/>
        <v>0</v>
      </c>
      <c r="S109" s="2">
        <f t="shared" si="69"/>
        <v>0</v>
      </c>
      <c r="T109" s="2">
        <f t="shared" si="70"/>
        <v>0</v>
      </c>
      <c r="U109" s="2">
        <f t="shared" si="71"/>
        <v>0</v>
      </c>
      <c r="V109" s="83" t="str">
        <f t="shared" si="60"/>
        <v>N.A.</v>
      </c>
      <c r="W109" s="2">
        <f t="shared" si="72"/>
        <v>6449980</v>
      </c>
      <c r="X109" s="82"/>
      <c r="Y109" s="2">
        <v>1239</v>
      </c>
      <c r="Z109">
        <f t="shared" si="73"/>
        <v>5415</v>
      </c>
      <c r="AA109">
        <f t="shared" si="74"/>
        <v>6709185</v>
      </c>
      <c r="AB109" s="2">
        <f t="shared" si="75"/>
        <v>0</v>
      </c>
      <c r="AC109" s="2">
        <f t="shared" si="76"/>
        <v>0</v>
      </c>
      <c r="AD109" s="2">
        <f t="shared" si="77"/>
        <v>0</v>
      </c>
      <c r="AE109" s="2">
        <f t="shared" si="78"/>
        <v>0</v>
      </c>
      <c r="AF109" s="84">
        <f t="shared" si="79"/>
        <v>0</v>
      </c>
      <c r="AG109" s="2">
        <f t="shared" si="80"/>
        <v>0</v>
      </c>
      <c r="AH109" s="2">
        <f t="shared" si="81"/>
        <v>0</v>
      </c>
      <c r="AI109" s="2">
        <f t="shared" si="82"/>
        <v>0</v>
      </c>
      <c r="AJ109" s="83" t="str">
        <f t="shared" si="83"/>
        <v>N.A.</v>
      </c>
      <c r="AK109" s="2">
        <f t="shared" si="84"/>
        <v>6709185</v>
      </c>
      <c r="AM109" s="2">
        <v>1254</v>
      </c>
      <c r="AN109">
        <f t="shared" si="85"/>
        <v>5628</v>
      </c>
      <c r="AO109">
        <f t="shared" si="86"/>
        <v>7057512</v>
      </c>
      <c r="AP109" s="2">
        <f t="shared" si="61"/>
        <v>0</v>
      </c>
      <c r="AQ109" s="2">
        <f t="shared" si="87"/>
        <v>0</v>
      </c>
      <c r="AR109" s="2">
        <f t="shared" si="88"/>
        <v>0</v>
      </c>
      <c r="AS109" s="2">
        <f t="shared" si="89"/>
        <v>0</v>
      </c>
      <c r="AT109" s="84">
        <f t="shared" si="90"/>
        <v>0</v>
      </c>
      <c r="AU109" s="2">
        <f t="shared" si="91"/>
        <v>0</v>
      </c>
      <c r="AV109" s="2">
        <f t="shared" si="92"/>
        <v>0</v>
      </c>
      <c r="AW109" s="2">
        <f t="shared" si="93"/>
        <v>0</v>
      </c>
      <c r="AX109" s="83" t="str">
        <f t="shared" si="94"/>
        <v>N.A.</v>
      </c>
      <c r="AY109" s="2">
        <f t="shared" si="95"/>
        <v>7057512</v>
      </c>
      <c r="AZ109" s="82"/>
      <c r="BA109" s="2">
        <v>1253</v>
      </c>
      <c r="BB109">
        <f t="shared" si="96"/>
        <v>5850</v>
      </c>
      <c r="BC109">
        <f t="shared" si="97"/>
        <v>7330050</v>
      </c>
      <c r="BD109" s="2">
        <f t="shared" si="98"/>
        <v>0</v>
      </c>
      <c r="BE109" s="2">
        <f t="shared" si="99"/>
        <v>0</v>
      </c>
      <c r="BF109" s="2">
        <f t="shared" si="100"/>
        <v>0</v>
      </c>
      <c r="BG109" s="2">
        <f t="shared" si="101"/>
        <v>0</v>
      </c>
      <c r="BH109" s="84">
        <f t="shared" si="102"/>
        <v>0</v>
      </c>
      <c r="BI109" s="2">
        <f t="shared" si="103"/>
        <v>0</v>
      </c>
      <c r="BJ109" s="2">
        <f t="shared" si="104"/>
        <v>0</v>
      </c>
      <c r="BK109" s="2">
        <f t="shared" si="105"/>
        <v>0</v>
      </c>
      <c r="BL109" s="83" t="str">
        <f t="shared" si="106"/>
        <v>N.A.</v>
      </c>
      <c r="BM109" s="2">
        <f t="shared" si="107"/>
        <v>7330050</v>
      </c>
      <c r="BO109" s="2">
        <v>1237</v>
      </c>
      <c r="BP109">
        <f t="shared" si="108"/>
        <v>6081</v>
      </c>
      <c r="BQ109">
        <f t="shared" si="109"/>
        <v>7522197</v>
      </c>
      <c r="BR109" s="2">
        <f t="shared" si="110"/>
        <v>0</v>
      </c>
      <c r="BS109" s="2">
        <f t="shared" si="111"/>
        <v>0</v>
      </c>
      <c r="BT109" s="2">
        <f t="shared" si="112"/>
        <v>0</v>
      </c>
      <c r="BU109" s="2">
        <f t="shared" si="113"/>
        <v>0</v>
      </c>
      <c r="BV109" s="84">
        <f t="shared" si="114"/>
        <v>0</v>
      </c>
      <c r="BW109" s="2">
        <f t="shared" si="115"/>
        <v>0</v>
      </c>
      <c r="BX109" s="2">
        <f t="shared" si="116"/>
        <v>0</v>
      </c>
      <c r="BY109" s="2">
        <f t="shared" si="117"/>
        <v>0</v>
      </c>
      <c r="BZ109" s="83" t="str">
        <f t="shared" si="118"/>
        <v>N.A.</v>
      </c>
      <c r="CA109" s="2">
        <f t="shared" si="119"/>
        <v>7522197</v>
      </c>
    </row>
    <row r="110" spans="1:79" x14ac:dyDescent="0.2">
      <c r="A110">
        <v>103</v>
      </c>
      <c r="B110" s="2">
        <v>5</v>
      </c>
      <c r="C110" s="2">
        <v>1944</v>
      </c>
      <c r="D110" s="2" t="s">
        <v>89</v>
      </c>
      <c r="E110" s="2">
        <v>4565828</v>
      </c>
      <c r="F110" s="2">
        <v>912.2</v>
      </c>
      <c r="G110" s="2">
        <v>5049</v>
      </c>
      <c r="H110" s="2">
        <v>4605698</v>
      </c>
      <c r="I110" s="2">
        <v>25104</v>
      </c>
      <c r="J110" s="82"/>
      <c r="K110" s="2">
        <v>899</v>
      </c>
      <c r="L110" s="2">
        <f t="shared" si="62"/>
        <v>5246</v>
      </c>
      <c r="M110" s="2">
        <f t="shared" si="63"/>
        <v>4716154</v>
      </c>
      <c r="N110" s="2">
        <f t="shared" si="64"/>
        <v>0</v>
      </c>
      <c r="O110" s="2">
        <f t="shared" si="65"/>
        <v>0</v>
      </c>
      <c r="P110" s="2">
        <f t="shared" si="66"/>
        <v>0</v>
      </c>
      <c r="Q110" s="2">
        <f t="shared" si="67"/>
        <v>0</v>
      </c>
      <c r="R110" s="84">
        <f t="shared" si="68"/>
        <v>0</v>
      </c>
      <c r="S110" s="2">
        <f t="shared" si="69"/>
        <v>0</v>
      </c>
      <c r="T110" s="2">
        <f t="shared" si="70"/>
        <v>0</v>
      </c>
      <c r="U110" s="2">
        <f t="shared" si="71"/>
        <v>0</v>
      </c>
      <c r="V110" s="83" t="str">
        <f t="shared" si="60"/>
        <v>N.A.</v>
      </c>
      <c r="W110" s="2">
        <f t="shared" si="72"/>
        <v>4716154</v>
      </c>
      <c r="X110" s="82"/>
      <c r="Y110" s="2">
        <v>892</v>
      </c>
      <c r="Z110">
        <f t="shared" si="73"/>
        <v>5451</v>
      </c>
      <c r="AA110">
        <f t="shared" si="74"/>
        <v>4862292</v>
      </c>
      <c r="AB110" s="2">
        <f t="shared" si="75"/>
        <v>0</v>
      </c>
      <c r="AC110" s="2">
        <f t="shared" si="76"/>
        <v>0</v>
      </c>
      <c r="AD110" s="2">
        <f t="shared" si="77"/>
        <v>0</v>
      </c>
      <c r="AE110" s="2">
        <f t="shared" si="78"/>
        <v>0</v>
      </c>
      <c r="AF110" s="84">
        <f t="shared" si="79"/>
        <v>0</v>
      </c>
      <c r="AG110" s="2">
        <f t="shared" si="80"/>
        <v>0</v>
      </c>
      <c r="AH110" s="2">
        <f t="shared" si="81"/>
        <v>0</v>
      </c>
      <c r="AI110" s="2">
        <f t="shared" si="82"/>
        <v>0</v>
      </c>
      <c r="AJ110" s="83" t="str">
        <f t="shared" si="83"/>
        <v>N.A.</v>
      </c>
      <c r="AK110" s="2">
        <f t="shared" si="84"/>
        <v>4862292</v>
      </c>
      <c r="AM110" s="2">
        <v>888</v>
      </c>
      <c r="AN110">
        <f t="shared" si="85"/>
        <v>5664</v>
      </c>
      <c r="AO110">
        <f t="shared" si="86"/>
        <v>5029632</v>
      </c>
      <c r="AP110" s="2">
        <f t="shared" si="61"/>
        <v>0</v>
      </c>
      <c r="AQ110" s="2">
        <f t="shared" si="87"/>
        <v>0</v>
      </c>
      <c r="AR110" s="2">
        <f t="shared" si="88"/>
        <v>0</v>
      </c>
      <c r="AS110" s="2">
        <f t="shared" si="89"/>
        <v>0</v>
      </c>
      <c r="AT110" s="84">
        <f t="shared" si="90"/>
        <v>0</v>
      </c>
      <c r="AU110" s="2">
        <f t="shared" si="91"/>
        <v>0</v>
      </c>
      <c r="AV110" s="2">
        <f t="shared" si="92"/>
        <v>0</v>
      </c>
      <c r="AW110" s="2">
        <f t="shared" si="93"/>
        <v>0</v>
      </c>
      <c r="AX110" s="83" t="str">
        <f t="shared" si="94"/>
        <v>N.A.</v>
      </c>
      <c r="AY110" s="2">
        <f t="shared" si="95"/>
        <v>5029632</v>
      </c>
      <c r="AZ110" s="82"/>
      <c r="BA110" s="2">
        <v>869</v>
      </c>
      <c r="BB110">
        <f t="shared" si="96"/>
        <v>5886</v>
      </c>
      <c r="BC110">
        <f t="shared" si="97"/>
        <v>5114934</v>
      </c>
      <c r="BD110" s="2">
        <f t="shared" si="98"/>
        <v>0</v>
      </c>
      <c r="BE110" s="2">
        <f t="shared" si="99"/>
        <v>0</v>
      </c>
      <c r="BF110" s="2">
        <f t="shared" si="100"/>
        <v>0</v>
      </c>
      <c r="BG110" s="2">
        <f t="shared" si="101"/>
        <v>0</v>
      </c>
      <c r="BH110" s="84">
        <f t="shared" si="102"/>
        <v>0</v>
      </c>
      <c r="BI110" s="2">
        <f t="shared" si="103"/>
        <v>0</v>
      </c>
      <c r="BJ110" s="2">
        <f t="shared" si="104"/>
        <v>0</v>
      </c>
      <c r="BK110" s="2">
        <f t="shared" si="105"/>
        <v>0</v>
      </c>
      <c r="BL110" s="83" t="str">
        <f t="shared" si="106"/>
        <v>N.A.</v>
      </c>
      <c r="BM110" s="2">
        <f t="shared" si="107"/>
        <v>5114934</v>
      </c>
      <c r="BO110" s="2">
        <v>855</v>
      </c>
      <c r="BP110">
        <f t="shared" si="108"/>
        <v>6117</v>
      </c>
      <c r="BQ110">
        <f t="shared" si="109"/>
        <v>5230035</v>
      </c>
      <c r="BR110" s="2">
        <f t="shared" si="110"/>
        <v>0</v>
      </c>
      <c r="BS110" s="2">
        <f t="shared" si="111"/>
        <v>0</v>
      </c>
      <c r="BT110" s="2">
        <f t="shared" si="112"/>
        <v>0</v>
      </c>
      <c r="BU110" s="2">
        <f t="shared" si="113"/>
        <v>0</v>
      </c>
      <c r="BV110" s="84">
        <f t="shared" si="114"/>
        <v>0</v>
      </c>
      <c r="BW110" s="2">
        <f t="shared" si="115"/>
        <v>0</v>
      </c>
      <c r="BX110" s="2">
        <f t="shared" si="116"/>
        <v>0</v>
      </c>
      <c r="BY110" s="2">
        <f t="shared" si="117"/>
        <v>0</v>
      </c>
      <c r="BZ110" s="83" t="str">
        <f t="shared" si="118"/>
        <v>N.A.</v>
      </c>
      <c r="CA110" s="2">
        <f t="shared" si="119"/>
        <v>5230035</v>
      </c>
    </row>
    <row r="111" spans="1:79" x14ac:dyDescent="0.2">
      <c r="A111">
        <v>104</v>
      </c>
      <c r="B111" s="2">
        <v>11</v>
      </c>
      <c r="C111" s="2">
        <v>1953</v>
      </c>
      <c r="D111" s="2" t="s">
        <v>90</v>
      </c>
      <c r="E111" s="2">
        <v>2593584</v>
      </c>
      <c r="F111" s="2">
        <v>609.20000000000005</v>
      </c>
      <c r="G111" s="2">
        <v>4931</v>
      </c>
      <c r="H111" s="2">
        <v>3003965</v>
      </c>
      <c r="I111" s="2">
        <v>0</v>
      </c>
      <c r="J111" s="82"/>
      <c r="K111" s="2">
        <v>623</v>
      </c>
      <c r="L111" s="2">
        <f t="shared" si="62"/>
        <v>5128</v>
      </c>
      <c r="M111" s="2">
        <f t="shared" si="63"/>
        <v>3194744</v>
      </c>
      <c r="N111" s="2">
        <f t="shared" si="64"/>
        <v>0</v>
      </c>
      <c r="O111" s="2">
        <f t="shared" si="65"/>
        <v>0</v>
      </c>
      <c r="P111" s="2">
        <f t="shared" si="66"/>
        <v>0</v>
      </c>
      <c r="Q111" s="2">
        <f t="shared" si="67"/>
        <v>0</v>
      </c>
      <c r="R111" s="84">
        <f t="shared" si="68"/>
        <v>0</v>
      </c>
      <c r="S111" s="2">
        <f t="shared" si="69"/>
        <v>0</v>
      </c>
      <c r="T111" s="2">
        <f t="shared" si="70"/>
        <v>0</v>
      </c>
      <c r="U111" s="2">
        <f t="shared" si="71"/>
        <v>0</v>
      </c>
      <c r="V111" s="83" t="str">
        <f t="shared" si="60"/>
        <v>N.A.</v>
      </c>
      <c r="W111" s="2">
        <f t="shared" si="72"/>
        <v>3194744</v>
      </c>
      <c r="X111" s="82"/>
      <c r="Y111" s="2">
        <v>641</v>
      </c>
      <c r="Z111">
        <f t="shared" si="73"/>
        <v>5333</v>
      </c>
      <c r="AA111">
        <f t="shared" si="74"/>
        <v>3418453</v>
      </c>
      <c r="AB111" s="2">
        <f t="shared" si="75"/>
        <v>0</v>
      </c>
      <c r="AC111" s="2">
        <f t="shared" si="76"/>
        <v>0</v>
      </c>
      <c r="AD111" s="2">
        <f t="shared" si="77"/>
        <v>0</v>
      </c>
      <c r="AE111" s="2">
        <f t="shared" si="78"/>
        <v>0</v>
      </c>
      <c r="AF111" s="84">
        <f t="shared" si="79"/>
        <v>0</v>
      </c>
      <c r="AG111" s="2">
        <f t="shared" si="80"/>
        <v>0</v>
      </c>
      <c r="AH111" s="2">
        <f t="shared" si="81"/>
        <v>0</v>
      </c>
      <c r="AI111" s="2">
        <f t="shared" si="82"/>
        <v>0</v>
      </c>
      <c r="AJ111" s="83" t="str">
        <f t="shared" si="83"/>
        <v>N.A.</v>
      </c>
      <c r="AK111" s="2">
        <f t="shared" si="84"/>
        <v>3418453</v>
      </c>
      <c r="AM111" s="2">
        <v>648</v>
      </c>
      <c r="AN111">
        <f t="shared" si="85"/>
        <v>5546</v>
      </c>
      <c r="AO111">
        <f t="shared" si="86"/>
        <v>3593808</v>
      </c>
      <c r="AP111" s="2">
        <f t="shared" si="61"/>
        <v>0</v>
      </c>
      <c r="AQ111" s="2">
        <f t="shared" si="87"/>
        <v>0</v>
      </c>
      <c r="AR111" s="2">
        <f t="shared" si="88"/>
        <v>0</v>
      </c>
      <c r="AS111" s="2">
        <f t="shared" si="89"/>
        <v>0</v>
      </c>
      <c r="AT111" s="84">
        <f t="shared" si="90"/>
        <v>0</v>
      </c>
      <c r="AU111" s="2">
        <f t="shared" si="91"/>
        <v>0</v>
      </c>
      <c r="AV111" s="2">
        <f t="shared" si="92"/>
        <v>0</v>
      </c>
      <c r="AW111" s="2">
        <f t="shared" si="93"/>
        <v>0</v>
      </c>
      <c r="AX111" s="83" t="str">
        <f t="shared" si="94"/>
        <v>N.A.</v>
      </c>
      <c r="AY111" s="2">
        <f t="shared" si="95"/>
        <v>3593808</v>
      </c>
      <c r="AZ111" s="82"/>
      <c r="BA111" s="2">
        <v>670</v>
      </c>
      <c r="BB111">
        <f t="shared" si="96"/>
        <v>5768</v>
      </c>
      <c r="BC111">
        <f t="shared" si="97"/>
        <v>3864560</v>
      </c>
      <c r="BD111" s="2">
        <f t="shared" si="98"/>
        <v>0</v>
      </c>
      <c r="BE111" s="2">
        <f t="shared" si="99"/>
        <v>0</v>
      </c>
      <c r="BF111" s="2">
        <f t="shared" si="100"/>
        <v>0</v>
      </c>
      <c r="BG111" s="2">
        <f t="shared" si="101"/>
        <v>0</v>
      </c>
      <c r="BH111" s="84">
        <f t="shared" si="102"/>
        <v>0</v>
      </c>
      <c r="BI111" s="2">
        <f t="shared" si="103"/>
        <v>0</v>
      </c>
      <c r="BJ111" s="2">
        <f t="shared" si="104"/>
        <v>0</v>
      </c>
      <c r="BK111" s="2">
        <f t="shared" si="105"/>
        <v>0</v>
      </c>
      <c r="BL111" s="83" t="str">
        <f t="shared" si="106"/>
        <v>N.A.</v>
      </c>
      <c r="BM111" s="2">
        <f t="shared" si="107"/>
        <v>3864560</v>
      </c>
      <c r="BO111" s="2">
        <v>684</v>
      </c>
      <c r="BP111">
        <f t="shared" si="108"/>
        <v>5999</v>
      </c>
      <c r="BQ111">
        <f t="shared" si="109"/>
        <v>4103316</v>
      </c>
      <c r="BR111" s="2">
        <f t="shared" si="110"/>
        <v>0</v>
      </c>
      <c r="BS111" s="2">
        <f t="shared" si="111"/>
        <v>0</v>
      </c>
      <c r="BT111" s="2">
        <f t="shared" si="112"/>
        <v>0</v>
      </c>
      <c r="BU111" s="2">
        <f t="shared" si="113"/>
        <v>0</v>
      </c>
      <c r="BV111" s="84">
        <f t="shared" si="114"/>
        <v>0</v>
      </c>
      <c r="BW111" s="2">
        <f t="shared" si="115"/>
        <v>0</v>
      </c>
      <c r="BX111" s="2">
        <f t="shared" si="116"/>
        <v>0</v>
      </c>
      <c r="BY111" s="2">
        <f t="shared" si="117"/>
        <v>0</v>
      </c>
      <c r="BZ111" s="83" t="str">
        <f t="shared" si="118"/>
        <v>N.A.</v>
      </c>
      <c r="CA111" s="2">
        <f t="shared" si="119"/>
        <v>4103316</v>
      </c>
    </row>
    <row r="112" spans="1:79" x14ac:dyDescent="0.2">
      <c r="A112">
        <v>105</v>
      </c>
      <c r="B112" s="2">
        <v>7</v>
      </c>
      <c r="C112" s="2">
        <v>1963</v>
      </c>
      <c r="D112" s="2" t="s">
        <v>91</v>
      </c>
      <c r="E112" s="2">
        <v>2866353</v>
      </c>
      <c r="F112" s="2">
        <v>583.79999999999995</v>
      </c>
      <c r="G112" s="2">
        <v>4931</v>
      </c>
      <c r="H112" s="2">
        <v>2878718</v>
      </c>
      <c r="I112" s="2">
        <v>0</v>
      </c>
      <c r="J112" s="82"/>
      <c r="K112" s="2">
        <v>582</v>
      </c>
      <c r="L112" s="2">
        <f t="shared" si="62"/>
        <v>5128</v>
      </c>
      <c r="M112" s="2">
        <f t="shared" si="63"/>
        <v>2984496</v>
      </c>
      <c r="N112" s="2">
        <f t="shared" si="64"/>
        <v>0</v>
      </c>
      <c r="O112" s="2">
        <f t="shared" si="65"/>
        <v>0</v>
      </c>
      <c r="P112" s="2">
        <f t="shared" si="66"/>
        <v>0</v>
      </c>
      <c r="Q112" s="2">
        <f t="shared" si="67"/>
        <v>0</v>
      </c>
      <c r="R112" s="84">
        <f t="shared" si="68"/>
        <v>0</v>
      </c>
      <c r="S112" s="2">
        <f t="shared" si="69"/>
        <v>0</v>
      </c>
      <c r="T112" s="2">
        <f t="shared" si="70"/>
        <v>0</v>
      </c>
      <c r="U112" s="2">
        <f t="shared" si="71"/>
        <v>0</v>
      </c>
      <c r="V112" s="83" t="str">
        <f t="shared" si="60"/>
        <v>N.A.</v>
      </c>
      <c r="W112" s="2">
        <f t="shared" si="72"/>
        <v>2984496</v>
      </c>
      <c r="X112" s="82"/>
      <c r="Y112" s="2">
        <v>578</v>
      </c>
      <c r="Z112">
        <f t="shared" si="73"/>
        <v>5333</v>
      </c>
      <c r="AA112">
        <f t="shared" si="74"/>
        <v>3082474</v>
      </c>
      <c r="AB112" s="2">
        <f t="shared" si="75"/>
        <v>0</v>
      </c>
      <c r="AC112" s="2">
        <f t="shared" si="76"/>
        <v>0</v>
      </c>
      <c r="AD112" s="2">
        <f t="shared" si="77"/>
        <v>0</v>
      </c>
      <c r="AE112" s="2">
        <f t="shared" si="78"/>
        <v>0</v>
      </c>
      <c r="AF112" s="84">
        <f t="shared" si="79"/>
        <v>0</v>
      </c>
      <c r="AG112" s="2">
        <f t="shared" si="80"/>
        <v>0</v>
      </c>
      <c r="AH112" s="2">
        <f t="shared" si="81"/>
        <v>0</v>
      </c>
      <c r="AI112" s="2">
        <f t="shared" si="82"/>
        <v>0</v>
      </c>
      <c r="AJ112" s="83" t="str">
        <f t="shared" si="83"/>
        <v>N.A.</v>
      </c>
      <c r="AK112" s="2">
        <f t="shared" si="84"/>
        <v>3082474</v>
      </c>
      <c r="AM112" s="2">
        <v>576</v>
      </c>
      <c r="AN112">
        <f t="shared" si="85"/>
        <v>5546</v>
      </c>
      <c r="AO112">
        <f t="shared" si="86"/>
        <v>3194496</v>
      </c>
      <c r="AP112" s="2">
        <f t="shared" si="61"/>
        <v>0</v>
      </c>
      <c r="AQ112" s="2">
        <f t="shared" si="87"/>
        <v>0</v>
      </c>
      <c r="AR112" s="2">
        <f t="shared" si="88"/>
        <v>0</v>
      </c>
      <c r="AS112" s="2">
        <f t="shared" si="89"/>
        <v>0</v>
      </c>
      <c r="AT112" s="84">
        <f t="shared" si="90"/>
        <v>0</v>
      </c>
      <c r="AU112" s="2">
        <f t="shared" si="91"/>
        <v>0</v>
      </c>
      <c r="AV112" s="2">
        <f t="shared" si="92"/>
        <v>0</v>
      </c>
      <c r="AW112" s="2">
        <f t="shared" si="93"/>
        <v>0</v>
      </c>
      <c r="AX112" s="83" t="str">
        <f t="shared" si="94"/>
        <v>N.A.</v>
      </c>
      <c r="AY112" s="2">
        <f t="shared" si="95"/>
        <v>3194496</v>
      </c>
      <c r="AZ112" s="82"/>
      <c r="BA112" s="2">
        <v>563</v>
      </c>
      <c r="BB112">
        <f t="shared" si="96"/>
        <v>5768</v>
      </c>
      <c r="BC112">
        <f t="shared" si="97"/>
        <v>3247384</v>
      </c>
      <c r="BD112" s="2">
        <f t="shared" si="98"/>
        <v>0</v>
      </c>
      <c r="BE112" s="2">
        <f t="shared" si="99"/>
        <v>0</v>
      </c>
      <c r="BF112" s="2">
        <f t="shared" si="100"/>
        <v>0</v>
      </c>
      <c r="BG112" s="2">
        <f t="shared" si="101"/>
        <v>0</v>
      </c>
      <c r="BH112" s="84">
        <f t="shared" si="102"/>
        <v>0</v>
      </c>
      <c r="BI112" s="2">
        <f t="shared" si="103"/>
        <v>0</v>
      </c>
      <c r="BJ112" s="2">
        <f t="shared" si="104"/>
        <v>0</v>
      </c>
      <c r="BK112" s="2">
        <f t="shared" si="105"/>
        <v>0</v>
      </c>
      <c r="BL112" s="83" t="str">
        <f t="shared" si="106"/>
        <v>N.A.</v>
      </c>
      <c r="BM112" s="2">
        <f t="shared" si="107"/>
        <v>3247384</v>
      </c>
      <c r="BO112" s="2">
        <v>559</v>
      </c>
      <c r="BP112">
        <f t="shared" si="108"/>
        <v>5999</v>
      </c>
      <c r="BQ112">
        <f t="shared" si="109"/>
        <v>3353441</v>
      </c>
      <c r="BR112" s="2">
        <f t="shared" si="110"/>
        <v>0</v>
      </c>
      <c r="BS112" s="2">
        <f t="shared" si="111"/>
        <v>0</v>
      </c>
      <c r="BT112" s="2">
        <f t="shared" si="112"/>
        <v>0</v>
      </c>
      <c r="BU112" s="2">
        <f t="shared" si="113"/>
        <v>0</v>
      </c>
      <c r="BV112" s="84">
        <f t="shared" si="114"/>
        <v>0</v>
      </c>
      <c r="BW112" s="2">
        <f t="shared" si="115"/>
        <v>0</v>
      </c>
      <c r="BX112" s="2">
        <f t="shared" si="116"/>
        <v>0</v>
      </c>
      <c r="BY112" s="2">
        <f t="shared" si="117"/>
        <v>0</v>
      </c>
      <c r="BZ112" s="83" t="str">
        <f t="shared" si="118"/>
        <v>N.A.</v>
      </c>
      <c r="CA112" s="2">
        <f t="shared" si="119"/>
        <v>3353441</v>
      </c>
    </row>
    <row r="113" spans="1:79" x14ac:dyDescent="0.2">
      <c r="A113">
        <v>106</v>
      </c>
      <c r="B113" s="2">
        <v>9</v>
      </c>
      <c r="C113" s="2">
        <v>1965</v>
      </c>
      <c r="D113" s="2" t="s">
        <v>92</v>
      </c>
      <c r="E113" s="2">
        <v>2065594</v>
      </c>
      <c r="F113" s="2">
        <v>407.8</v>
      </c>
      <c r="G113" s="2">
        <v>4931</v>
      </c>
      <c r="H113" s="2">
        <v>2010862</v>
      </c>
      <c r="I113" s="2">
        <v>43786</v>
      </c>
      <c r="J113" s="82"/>
      <c r="K113" s="2">
        <v>402</v>
      </c>
      <c r="L113" s="2">
        <f t="shared" si="62"/>
        <v>5128</v>
      </c>
      <c r="M113" s="2">
        <f t="shared" si="63"/>
        <v>2061456</v>
      </c>
      <c r="N113" s="2">
        <f t="shared" si="64"/>
        <v>2897</v>
      </c>
      <c r="O113" s="2">
        <f t="shared" si="65"/>
        <v>0</v>
      </c>
      <c r="P113" s="2">
        <f t="shared" si="66"/>
        <v>2897</v>
      </c>
      <c r="Q113" s="2">
        <f t="shared" si="67"/>
        <v>0</v>
      </c>
      <c r="R113" s="84">
        <f t="shared" si="68"/>
        <v>2897</v>
      </c>
      <c r="S113" s="2">
        <f t="shared" si="69"/>
        <v>2</v>
      </c>
      <c r="T113" s="2">
        <f t="shared" si="70"/>
        <v>0</v>
      </c>
      <c r="U113" s="2">
        <f t="shared" si="71"/>
        <v>2</v>
      </c>
      <c r="V113" s="83" t="str">
        <f t="shared" si="60"/>
        <v>70% Adj.</v>
      </c>
      <c r="W113" s="2">
        <f t="shared" si="72"/>
        <v>2064353</v>
      </c>
      <c r="X113" s="82"/>
      <c r="Y113" s="2">
        <v>390</v>
      </c>
      <c r="Z113">
        <f t="shared" si="73"/>
        <v>5333</v>
      </c>
      <c r="AA113">
        <f t="shared" si="74"/>
        <v>2079870</v>
      </c>
      <c r="AB113" s="2">
        <f t="shared" si="75"/>
        <v>0</v>
      </c>
      <c r="AC113" s="2">
        <f t="shared" si="76"/>
        <v>2201</v>
      </c>
      <c r="AD113" s="2">
        <f t="shared" si="77"/>
        <v>0</v>
      </c>
      <c r="AE113" s="2">
        <f t="shared" si="78"/>
        <v>2201</v>
      </c>
      <c r="AF113" s="84">
        <f t="shared" si="79"/>
        <v>2201</v>
      </c>
      <c r="AG113" s="2">
        <f t="shared" si="80"/>
        <v>0</v>
      </c>
      <c r="AH113" s="2">
        <f t="shared" si="81"/>
        <v>1</v>
      </c>
      <c r="AI113" s="2">
        <f t="shared" si="82"/>
        <v>1</v>
      </c>
      <c r="AJ113" s="83" t="str">
        <f t="shared" si="83"/>
        <v>101% Adj.</v>
      </c>
      <c r="AK113" s="2">
        <f t="shared" si="84"/>
        <v>2082071</v>
      </c>
      <c r="AM113" s="2">
        <v>394</v>
      </c>
      <c r="AN113">
        <f t="shared" si="85"/>
        <v>5546</v>
      </c>
      <c r="AO113">
        <f t="shared" si="86"/>
        <v>2185124</v>
      </c>
      <c r="AP113" s="2">
        <f t="shared" si="61"/>
        <v>0</v>
      </c>
      <c r="AQ113" s="2">
        <f t="shared" si="87"/>
        <v>0</v>
      </c>
      <c r="AR113" s="2">
        <f t="shared" si="88"/>
        <v>0</v>
      </c>
      <c r="AS113" s="2">
        <f t="shared" si="89"/>
        <v>0</v>
      </c>
      <c r="AT113" s="84">
        <f t="shared" si="90"/>
        <v>0</v>
      </c>
      <c r="AU113" s="2">
        <f t="shared" si="91"/>
        <v>0</v>
      </c>
      <c r="AV113" s="2">
        <f t="shared" si="92"/>
        <v>0</v>
      </c>
      <c r="AW113" s="2">
        <f t="shared" si="93"/>
        <v>0</v>
      </c>
      <c r="AX113" s="83" t="str">
        <f t="shared" si="94"/>
        <v>N.A.</v>
      </c>
      <c r="AY113" s="2">
        <f t="shared" si="95"/>
        <v>2185124</v>
      </c>
      <c r="AZ113" s="82"/>
      <c r="BA113" s="2">
        <v>389</v>
      </c>
      <c r="BB113">
        <f t="shared" si="96"/>
        <v>5768</v>
      </c>
      <c r="BC113">
        <f t="shared" si="97"/>
        <v>2243752</v>
      </c>
      <c r="BD113" s="2">
        <f t="shared" si="98"/>
        <v>0</v>
      </c>
      <c r="BE113" s="2">
        <f t="shared" si="99"/>
        <v>0</v>
      </c>
      <c r="BF113" s="2">
        <f t="shared" si="100"/>
        <v>0</v>
      </c>
      <c r="BG113" s="2">
        <f t="shared" si="101"/>
        <v>0</v>
      </c>
      <c r="BH113" s="84">
        <f t="shared" si="102"/>
        <v>0</v>
      </c>
      <c r="BI113" s="2">
        <f t="shared" si="103"/>
        <v>0</v>
      </c>
      <c r="BJ113" s="2">
        <f t="shared" si="104"/>
        <v>0</v>
      </c>
      <c r="BK113" s="2">
        <f t="shared" si="105"/>
        <v>0</v>
      </c>
      <c r="BL113" s="83" t="str">
        <f t="shared" si="106"/>
        <v>N.A.</v>
      </c>
      <c r="BM113" s="2">
        <f t="shared" si="107"/>
        <v>2243752</v>
      </c>
      <c r="BO113" s="2">
        <v>379</v>
      </c>
      <c r="BP113">
        <f t="shared" si="108"/>
        <v>5999</v>
      </c>
      <c r="BQ113">
        <f t="shared" si="109"/>
        <v>2273621</v>
      </c>
      <c r="BR113" s="2">
        <f t="shared" si="110"/>
        <v>0</v>
      </c>
      <c r="BS113" s="2">
        <f t="shared" si="111"/>
        <v>0</v>
      </c>
      <c r="BT113" s="2">
        <f t="shared" si="112"/>
        <v>0</v>
      </c>
      <c r="BU113" s="2">
        <f t="shared" si="113"/>
        <v>0</v>
      </c>
      <c r="BV113" s="84">
        <f t="shared" si="114"/>
        <v>0</v>
      </c>
      <c r="BW113" s="2">
        <f t="shared" si="115"/>
        <v>0</v>
      </c>
      <c r="BX113" s="2">
        <f t="shared" si="116"/>
        <v>0</v>
      </c>
      <c r="BY113" s="2">
        <f t="shared" si="117"/>
        <v>0</v>
      </c>
      <c r="BZ113" s="83" t="str">
        <f t="shared" si="118"/>
        <v>N.A.</v>
      </c>
      <c r="CA113" s="2">
        <f t="shared" si="119"/>
        <v>2273621</v>
      </c>
    </row>
    <row r="114" spans="1:79" x14ac:dyDescent="0.2">
      <c r="A114">
        <v>107</v>
      </c>
      <c r="B114" s="2">
        <v>5</v>
      </c>
      <c r="C114" s="2">
        <v>1967</v>
      </c>
      <c r="D114" s="2" t="s">
        <v>93</v>
      </c>
      <c r="E114" s="2">
        <v>2182895</v>
      </c>
      <c r="F114" s="2">
        <v>434</v>
      </c>
      <c r="G114" s="2">
        <v>4980</v>
      </c>
      <c r="H114" s="2">
        <v>2161320</v>
      </c>
      <c r="I114" s="2">
        <v>17260</v>
      </c>
      <c r="J114" s="82"/>
      <c r="K114" s="2">
        <v>425</v>
      </c>
      <c r="L114" s="2">
        <f t="shared" si="62"/>
        <v>5177</v>
      </c>
      <c r="M114" s="2">
        <f t="shared" si="63"/>
        <v>2200225</v>
      </c>
      <c r="N114" s="2">
        <f t="shared" si="64"/>
        <v>0</v>
      </c>
      <c r="O114" s="2">
        <f t="shared" si="65"/>
        <v>0</v>
      </c>
      <c r="P114" s="2">
        <f t="shared" si="66"/>
        <v>0</v>
      </c>
      <c r="Q114" s="2">
        <f t="shared" si="67"/>
        <v>0</v>
      </c>
      <c r="R114" s="84">
        <f t="shared" si="68"/>
        <v>0</v>
      </c>
      <c r="S114" s="2">
        <f t="shared" si="69"/>
        <v>0</v>
      </c>
      <c r="T114" s="2">
        <f t="shared" si="70"/>
        <v>0</v>
      </c>
      <c r="U114" s="2">
        <f t="shared" si="71"/>
        <v>0</v>
      </c>
      <c r="V114" s="83" t="str">
        <f t="shared" si="60"/>
        <v>N.A.</v>
      </c>
      <c r="W114" s="2">
        <f t="shared" si="72"/>
        <v>2200225</v>
      </c>
      <c r="X114" s="82"/>
      <c r="Y114" s="2">
        <v>408</v>
      </c>
      <c r="Z114">
        <f t="shared" si="73"/>
        <v>5382</v>
      </c>
      <c r="AA114">
        <f t="shared" si="74"/>
        <v>2195856</v>
      </c>
      <c r="AB114" s="2">
        <f t="shared" si="75"/>
        <v>0</v>
      </c>
      <c r="AC114" s="2">
        <f t="shared" si="76"/>
        <v>26371</v>
      </c>
      <c r="AD114" s="2">
        <f t="shared" si="77"/>
        <v>0</v>
      </c>
      <c r="AE114" s="2">
        <f t="shared" si="78"/>
        <v>26371</v>
      </c>
      <c r="AF114" s="84">
        <f t="shared" si="79"/>
        <v>26371</v>
      </c>
      <c r="AG114" s="2">
        <f t="shared" si="80"/>
        <v>0</v>
      </c>
      <c r="AH114" s="2">
        <f t="shared" si="81"/>
        <v>1</v>
      </c>
      <c r="AI114" s="2">
        <f t="shared" si="82"/>
        <v>1</v>
      </c>
      <c r="AJ114" s="83" t="str">
        <f t="shared" si="83"/>
        <v>101% Adj.</v>
      </c>
      <c r="AK114" s="2">
        <f t="shared" si="84"/>
        <v>2222227</v>
      </c>
      <c r="AM114" s="2">
        <v>396</v>
      </c>
      <c r="AN114">
        <f t="shared" si="85"/>
        <v>5595</v>
      </c>
      <c r="AO114">
        <f t="shared" si="86"/>
        <v>2215620</v>
      </c>
      <c r="AP114" s="2">
        <f t="shared" si="61"/>
        <v>0</v>
      </c>
      <c r="AQ114" s="2">
        <f t="shared" si="87"/>
        <v>2195</v>
      </c>
      <c r="AR114" s="2">
        <f t="shared" si="88"/>
        <v>0</v>
      </c>
      <c r="AS114" s="2">
        <f t="shared" si="89"/>
        <v>2195</v>
      </c>
      <c r="AT114" s="84">
        <f t="shared" si="90"/>
        <v>2195</v>
      </c>
      <c r="AU114" s="2">
        <f t="shared" si="91"/>
        <v>0</v>
      </c>
      <c r="AV114" s="2">
        <f t="shared" si="92"/>
        <v>1</v>
      </c>
      <c r="AW114" s="2">
        <f t="shared" si="93"/>
        <v>1</v>
      </c>
      <c r="AX114" s="83" t="str">
        <f t="shared" si="94"/>
        <v>101% Adj.</v>
      </c>
      <c r="AY114" s="2">
        <f t="shared" si="95"/>
        <v>2217815</v>
      </c>
      <c r="AZ114" s="82"/>
      <c r="BA114" s="2">
        <v>384</v>
      </c>
      <c r="BB114">
        <f t="shared" si="96"/>
        <v>5817</v>
      </c>
      <c r="BC114">
        <f t="shared" si="97"/>
        <v>2233728</v>
      </c>
      <c r="BD114" s="2">
        <f t="shared" si="98"/>
        <v>0</v>
      </c>
      <c r="BE114" s="2">
        <f t="shared" si="99"/>
        <v>4048</v>
      </c>
      <c r="BF114" s="2">
        <f t="shared" si="100"/>
        <v>0</v>
      </c>
      <c r="BG114" s="2">
        <f t="shared" si="101"/>
        <v>4048</v>
      </c>
      <c r="BH114" s="84">
        <f t="shared" si="102"/>
        <v>4048</v>
      </c>
      <c r="BI114" s="2">
        <f t="shared" si="103"/>
        <v>0</v>
      </c>
      <c r="BJ114" s="2">
        <f t="shared" si="104"/>
        <v>1</v>
      </c>
      <c r="BK114" s="2">
        <f t="shared" si="105"/>
        <v>1</v>
      </c>
      <c r="BL114" s="83" t="str">
        <f t="shared" si="106"/>
        <v>101% Adj.</v>
      </c>
      <c r="BM114" s="2">
        <f t="shared" si="107"/>
        <v>2237776</v>
      </c>
      <c r="BO114" s="2">
        <v>373</v>
      </c>
      <c r="BP114">
        <f t="shared" si="108"/>
        <v>6048</v>
      </c>
      <c r="BQ114">
        <f t="shared" si="109"/>
        <v>2255904</v>
      </c>
      <c r="BR114" s="2">
        <f t="shared" si="110"/>
        <v>0</v>
      </c>
      <c r="BS114" s="2">
        <f t="shared" si="111"/>
        <v>161</v>
      </c>
      <c r="BT114" s="2">
        <f t="shared" si="112"/>
        <v>0</v>
      </c>
      <c r="BU114" s="2">
        <f t="shared" si="113"/>
        <v>161</v>
      </c>
      <c r="BV114" s="84">
        <f t="shared" si="114"/>
        <v>161</v>
      </c>
      <c r="BW114" s="2">
        <f t="shared" si="115"/>
        <v>0</v>
      </c>
      <c r="BX114" s="2">
        <f t="shared" si="116"/>
        <v>1</v>
      </c>
      <c r="BY114" s="2">
        <f t="shared" si="117"/>
        <v>1</v>
      </c>
      <c r="BZ114" s="83" t="str">
        <f t="shared" si="118"/>
        <v>101% Adj.</v>
      </c>
      <c r="CA114" s="2">
        <f t="shared" si="119"/>
        <v>2256065</v>
      </c>
    </row>
    <row r="115" spans="1:79" x14ac:dyDescent="0.2">
      <c r="A115">
        <v>108</v>
      </c>
      <c r="B115" s="2">
        <v>14</v>
      </c>
      <c r="C115" s="2">
        <v>1970</v>
      </c>
      <c r="D115" s="2" t="s">
        <v>95</v>
      </c>
      <c r="E115" s="2">
        <v>2632241</v>
      </c>
      <c r="F115" s="2">
        <v>493</v>
      </c>
      <c r="G115" s="2">
        <v>4955</v>
      </c>
      <c r="H115" s="2">
        <v>2442815</v>
      </c>
      <c r="I115" s="2">
        <v>151541</v>
      </c>
      <c r="J115" s="82"/>
      <c r="K115" s="2">
        <v>491</v>
      </c>
      <c r="L115" s="2">
        <f t="shared" si="62"/>
        <v>5152</v>
      </c>
      <c r="M115" s="2">
        <f t="shared" si="63"/>
        <v>2529632</v>
      </c>
      <c r="N115" s="2">
        <f t="shared" si="64"/>
        <v>71826</v>
      </c>
      <c r="O115" s="2">
        <f t="shared" si="65"/>
        <v>0</v>
      </c>
      <c r="P115" s="2">
        <f t="shared" si="66"/>
        <v>71826</v>
      </c>
      <c r="Q115" s="2">
        <f t="shared" si="67"/>
        <v>0</v>
      </c>
      <c r="R115" s="84">
        <f t="shared" si="68"/>
        <v>71826</v>
      </c>
      <c r="S115" s="2">
        <f t="shared" si="69"/>
        <v>2</v>
      </c>
      <c r="T115" s="2">
        <f t="shared" si="70"/>
        <v>0</v>
      </c>
      <c r="U115" s="2">
        <f t="shared" si="71"/>
        <v>2</v>
      </c>
      <c r="V115" s="83" t="str">
        <f t="shared" si="60"/>
        <v>70% Adj.</v>
      </c>
      <c r="W115" s="2">
        <f t="shared" si="72"/>
        <v>2601458</v>
      </c>
      <c r="X115" s="82"/>
      <c r="Y115" s="2">
        <v>477</v>
      </c>
      <c r="Z115">
        <f t="shared" si="73"/>
        <v>5357</v>
      </c>
      <c r="AA115">
        <f t="shared" si="74"/>
        <v>2555289</v>
      </c>
      <c r="AB115" s="2">
        <f t="shared" si="75"/>
        <v>46171</v>
      </c>
      <c r="AC115" s="2">
        <f t="shared" si="76"/>
        <v>0</v>
      </c>
      <c r="AD115" s="2">
        <f t="shared" si="77"/>
        <v>46171</v>
      </c>
      <c r="AE115" s="2">
        <f t="shared" si="78"/>
        <v>0</v>
      </c>
      <c r="AF115" s="84">
        <f t="shared" si="79"/>
        <v>46171</v>
      </c>
      <c r="AG115" s="2">
        <f t="shared" si="80"/>
        <v>2</v>
      </c>
      <c r="AH115" s="2">
        <f t="shared" si="81"/>
        <v>0</v>
      </c>
      <c r="AI115" s="2">
        <f t="shared" si="82"/>
        <v>2</v>
      </c>
      <c r="AJ115" s="83" t="str">
        <f t="shared" si="83"/>
        <v>60% Adj.</v>
      </c>
      <c r="AK115" s="2">
        <f t="shared" si="84"/>
        <v>2601460</v>
      </c>
      <c r="AM115" s="2">
        <v>464</v>
      </c>
      <c r="AN115">
        <f t="shared" si="85"/>
        <v>5570</v>
      </c>
      <c r="AO115">
        <f t="shared" si="86"/>
        <v>2584480</v>
      </c>
      <c r="AP115" s="2">
        <f t="shared" si="61"/>
        <v>23881</v>
      </c>
      <c r="AQ115" s="2">
        <f t="shared" si="87"/>
        <v>0</v>
      </c>
      <c r="AR115" s="2">
        <f t="shared" si="88"/>
        <v>23881</v>
      </c>
      <c r="AS115" s="2">
        <f t="shared" si="89"/>
        <v>0</v>
      </c>
      <c r="AT115" s="84">
        <f t="shared" si="90"/>
        <v>23881</v>
      </c>
      <c r="AU115" s="2">
        <f t="shared" si="91"/>
        <v>2</v>
      </c>
      <c r="AV115" s="2">
        <f t="shared" si="92"/>
        <v>0</v>
      </c>
      <c r="AW115" s="2">
        <f t="shared" si="93"/>
        <v>2</v>
      </c>
      <c r="AX115" s="83" t="str">
        <f t="shared" si="94"/>
        <v>50% Adj.</v>
      </c>
      <c r="AY115" s="2">
        <f t="shared" si="95"/>
        <v>2608361</v>
      </c>
      <c r="AZ115" s="82"/>
      <c r="BA115" s="2">
        <v>456</v>
      </c>
      <c r="BB115">
        <f t="shared" si="96"/>
        <v>5792</v>
      </c>
      <c r="BC115">
        <f t="shared" si="97"/>
        <v>2641152</v>
      </c>
      <c r="BD115" s="2">
        <f t="shared" si="98"/>
        <v>0</v>
      </c>
      <c r="BE115" s="2">
        <f t="shared" si="99"/>
        <v>0</v>
      </c>
      <c r="BF115" s="2">
        <f t="shared" si="100"/>
        <v>0</v>
      </c>
      <c r="BG115" s="2">
        <f t="shared" si="101"/>
        <v>0</v>
      </c>
      <c r="BH115" s="84">
        <f t="shared" si="102"/>
        <v>0</v>
      </c>
      <c r="BI115" s="2">
        <f t="shared" si="103"/>
        <v>0</v>
      </c>
      <c r="BJ115" s="2">
        <f t="shared" si="104"/>
        <v>0</v>
      </c>
      <c r="BK115" s="2">
        <f t="shared" si="105"/>
        <v>0</v>
      </c>
      <c r="BL115" s="83" t="str">
        <f t="shared" si="106"/>
        <v>N.A.</v>
      </c>
      <c r="BM115" s="2">
        <f t="shared" si="107"/>
        <v>2641152</v>
      </c>
      <c r="BO115" s="2">
        <v>454</v>
      </c>
      <c r="BP115">
        <f t="shared" si="108"/>
        <v>6023</v>
      </c>
      <c r="BQ115">
        <f t="shared" si="109"/>
        <v>2734442</v>
      </c>
      <c r="BR115" s="2">
        <f t="shared" si="110"/>
        <v>0</v>
      </c>
      <c r="BS115" s="2">
        <f t="shared" si="111"/>
        <v>0</v>
      </c>
      <c r="BT115" s="2">
        <f t="shared" si="112"/>
        <v>0</v>
      </c>
      <c r="BU115" s="2">
        <f t="shared" si="113"/>
        <v>0</v>
      </c>
      <c r="BV115" s="84">
        <f t="shared" si="114"/>
        <v>0</v>
      </c>
      <c r="BW115" s="2">
        <f t="shared" si="115"/>
        <v>0</v>
      </c>
      <c r="BX115" s="2">
        <f t="shared" si="116"/>
        <v>0</v>
      </c>
      <c r="BY115" s="2">
        <f t="shared" si="117"/>
        <v>0</v>
      </c>
      <c r="BZ115" s="83" t="str">
        <f t="shared" si="118"/>
        <v>N.A.</v>
      </c>
      <c r="CA115" s="2">
        <f t="shared" si="119"/>
        <v>2734442</v>
      </c>
    </row>
    <row r="116" spans="1:79" x14ac:dyDescent="0.2">
      <c r="A116">
        <v>109</v>
      </c>
      <c r="B116" s="2">
        <v>1</v>
      </c>
      <c r="C116" s="2">
        <v>1972</v>
      </c>
      <c r="D116" s="2" t="s">
        <v>96</v>
      </c>
      <c r="E116" s="2">
        <v>2415210</v>
      </c>
      <c r="F116" s="2">
        <v>488.1</v>
      </c>
      <c r="G116" s="2">
        <v>4931</v>
      </c>
      <c r="H116" s="2">
        <v>2406821</v>
      </c>
      <c r="I116" s="2">
        <v>6711</v>
      </c>
      <c r="J116" s="82"/>
      <c r="K116" s="2">
        <v>472</v>
      </c>
      <c r="L116" s="2">
        <f t="shared" si="62"/>
        <v>5128</v>
      </c>
      <c r="M116" s="2">
        <f t="shared" si="63"/>
        <v>2420416</v>
      </c>
      <c r="N116" s="2">
        <f t="shared" si="64"/>
        <v>0</v>
      </c>
      <c r="O116" s="2">
        <f t="shared" si="65"/>
        <v>10473</v>
      </c>
      <c r="P116" s="2">
        <f t="shared" si="66"/>
        <v>0</v>
      </c>
      <c r="Q116" s="2">
        <f t="shared" si="67"/>
        <v>10473</v>
      </c>
      <c r="R116" s="84">
        <f t="shared" si="68"/>
        <v>10473</v>
      </c>
      <c r="S116" s="2">
        <f t="shared" si="69"/>
        <v>0</v>
      </c>
      <c r="T116" s="2">
        <f t="shared" si="70"/>
        <v>1</v>
      </c>
      <c r="U116" s="2">
        <f t="shared" si="71"/>
        <v>1</v>
      </c>
      <c r="V116" s="83" t="str">
        <f t="shared" si="60"/>
        <v>101% Adj.</v>
      </c>
      <c r="W116" s="2">
        <f t="shared" si="72"/>
        <v>2430889</v>
      </c>
      <c r="X116" s="82"/>
      <c r="Y116" s="2">
        <v>457</v>
      </c>
      <c r="Z116">
        <f t="shared" si="73"/>
        <v>5333</v>
      </c>
      <c r="AA116">
        <f t="shared" si="74"/>
        <v>2437181</v>
      </c>
      <c r="AB116" s="2">
        <f t="shared" si="75"/>
        <v>0</v>
      </c>
      <c r="AC116" s="2">
        <f t="shared" si="76"/>
        <v>7439</v>
      </c>
      <c r="AD116" s="2">
        <f t="shared" si="77"/>
        <v>0</v>
      </c>
      <c r="AE116" s="2">
        <f t="shared" si="78"/>
        <v>7439</v>
      </c>
      <c r="AF116" s="84">
        <f t="shared" si="79"/>
        <v>7439</v>
      </c>
      <c r="AG116" s="2">
        <f t="shared" si="80"/>
        <v>0</v>
      </c>
      <c r="AH116" s="2">
        <f t="shared" si="81"/>
        <v>1</v>
      </c>
      <c r="AI116" s="2">
        <f t="shared" si="82"/>
        <v>1</v>
      </c>
      <c r="AJ116" s="83" t="str">
        <f t="shared" si="83"/>
        <v>101% Adj.</v>
      </c>
      <c r="AK116" s="2">
        <f t="shared" si="84"/>
        <v>2444620</v>
      </c>
      <c r="AM116" s="2">
        <v>462</v>
      </c>
      <c r="AN116">
        <f t="shared" si="85"/>
        <v>5546</v>
      </c>
      <c r="AO116">
        <f t="shared" si="86"/>
        <v>2562252</v>
      </c>
      <c r="AP116" s="2">
        <f t="shared" si="61"/>
        <v>0</v>
      </c>
      <c r="AQ116" s="2">
        <f t="shared" si="87"/>
        <v>0</v>
      </c>
      <c r="AR116" s="2">
        <f t="shared" si="88"/>
        <v>0</v>
      </c>
      <c r="AS116" s="2">
        <f t="shared" si="89"/>
        <v>0</v>
      </c>
      <c r="AT116" s="84">
        <f t="shared" si="90"/>
        <v>0</v>
      </c>
      <c r="AU116" s="2">
        <f t="shared" si="91"/>
        <v>0</v>
      </c>
      <c r="AV116" s="2">
        <f t="shared" si="92"/>
        <v>0</v>
      </c>
      <c r="AW116" s="2">
        <f t="shared" si="93"/>
        <v>0</v>
      </c>
      <c r="AX116" s="83" t="str">
        <f t="shared" si="94"/>
        <v>N.A.</v>
      </c>
      <c r="AY116" s="2">
        <f t="shared" si="95"/>
        <v>2562252</v>
      </c>
      <c r="AZ116" s="82"/>
      <c r="BA116" s="2">
        <v>450</v>
      </c>
      <c r="BB116">
        <f t="shared" si="96"/>
        <v>5768</v>
      </c>
      <c r="BC116">
        <f t="shared" si="97"/>
        <v>2595600</v>
      </c>
      <c r="BD116" s="2">
        <f t="shared" si="98"/>
        <v>0</v>
      </c>
      <c r="BE116" s="2">
        <f t="shared" si="99"/>
        <v>0</v>
      </c>
      <c r="BF116" s="2">
        <f t="shared" si="100"/>
        <v>0</v>
      </c>
      <c r="BG116" s="2">
        <f t="shared" si="101"/>
        <v>0</v>
      </c>
      <c r="BH116" s="84">
        <f t="shared" si="102"/>
        <v>0</v>
      </c>
      <c r="BI116" s="2">
        <f t="shared" si="103"/>
        <v>0</v>
      </c>
      <c r="BJ116" s="2">
        <f t="shared" si="104"/>
        <v>0</v>
      </c>
      <c r="BK116" s="2">
        <f t="shared" si="105"/>
        <v>0</v>
      </c>
      <c r="BL116" s="83" t="str">
        <f t="shared" si="106"/>
        <v>N.A.</v>
      </c>
      <c r="BM116" s="2">
        <f t="shared" si="107"/>
        <v>2595600</v>
      </c>
      <c r="BO116" s="2">
        <v>445</v>
      </c>
      <c r="BP116">
        <f t="shared" si="108"/>
        <v>5999</v>
      </c>
      <c r="BQ116">
        <f t="shared" si="109"/>
        <v>2669555</v>
      </c>
      <c r="BR116" s="2">
        <f t="shared" si="110"/>
        <v>0</v>
      </c>
      <c r="BS116" s="2">
        <f t="shared" si="111"/>
        <v>0</v>
      </c>
      <c r="BT116" s="2">
        <f t="shared" si="112"/>
        <v>0</v>
      </c>
      <c r="BU116" s="2">
        <f t="shared" si="113"/>
        <v>0</v>
      </c>
      <c r="BV116" s="84">
        <f t="shared" si="114"/>
        <v>0</v>
      </c>
      <c r="BW116" s="2">
        <f t="shared" si="115"/>
        <v>0</v>
      </c>
      <c r="BX116" s="2">
        <f t="shared" si="116"/>
        <v>0</v>
      </c>
      <c r="BY116" s="2">
        <f t="shared" si="117"/>
        <v>0</v>
      </c>
      <c r="BZ116" s="83" t="str">
        <f t="shared" si="118"/>
        <v>N.A.</v>
      </c>
      <c r="CA116" s="2">
        <f t="shared" si="119"/>
        <v>2669555</v>
      </c>
    </row>
    <row r="117" spans="1:79" x14ac:dyDescent="0.2">
      <c r="A117">
        <v>110</v>
      </c>
      <c r="B117" s="2">
        <v>12</v>
      </c>
      <c r="C117" s="2">
        <v>1975</v>
      </c>
      <c r="D117" s="2" t="s">
        <v>239</v>
      </c>
      <c r="E117" s="2">
        <v>2595159</v>
      </c>
      <c r="F117" s="2">
        <v>498.1</v>
      </c>
      <c r="G117" s="2">
        <v>4940</v>
      </c>
      <c r="H117" s="2">
        <v>2460614</v>
      </c>
      <c r="I117" s="2">
        <v>107636</v>
      </c>
      <c r="J117" s="82"/>
      <c r="K117" s="2">
        <v>475</v>
      </c>
      <c r="L117" s="2">
        <f t="shared" si="62"/>
        <v>5137</v>
      </c>
      <c r="M117" s="2">
        <f t="shared" si="63"/>
        <v>2440075</v>
      </c>
      <c r="N117" s="2">
        <f t="shared" si="64"/>
        <v>108559</v>
      </c>
      <c r="O117" s="2">
        <f t="shared" si="65"/>
        <v>45145</v>
      </c>
      <c r="P117" s="2">
        <f t="shared" si="66"/>
        <v>108559</v>
      </c>
      <c r="Q117" s="2">
        <f t="shared" si="67"/>
        <v>0</v>
      </c>
      <c r="R117" s="84">
        <f t="shared" si="68"/>
        <v>108559</v>
      </c>
      <c r="S117" s="2">
        <f t="shared" si="69"/>
        <v>2</v>
      </c>
      <c r="T117" s="2">
        <f t="shared" si="70"/>
        <v>0</v>
      </c>
      <c r="U117" s="2">
        <f t="shared" si="71"/>
        <v>2</v>
      </c>
      <c r="V117" s="83" t="str">
        <f t="shared" si="60"/>
        <v>70% Adj.</v>
      </c>
      <c r="W117" s="2">
        <f t="shared" si="72"/>
        <v>2548634</v>
      </c>
      <c r="X117" s="82"/>
      <c r="Y117" s="2">
        <v>459</v>
      </c>
      <c r="Z117">
        <f t="shared" si="73"/>
        <v>5342</v>
      </c>
      <c r="AA117">
        <f t="shared" si="74"/>
        <v>2451978</v>
      </c>
      <c r="AB117" s="2">
        <f t="shared" si="75"/>
        <v>85909</v>
      </c>
      <c r="AC117" s="2">
        <f t="shared" si="76"/>
        <v>12498</v>
      </c>
      <c r="AD117" s="2">
        <f t="shared" si="77"/>
        <v>85909</v>
      </c>
      <c r="AE117" s="2">
        <f t="shared" si="78"/>
        <v>0</v>
      </c>
      <c r="AF117" s="84">
        <f t="shared" si="79"/>
        <v>85909</v>
      </c>
      <c r="AG117" s="2">
        <f t="shared" si="80"/>
        <v>2</v>
      </c>
      <c r="AH117" s="2">
        <f t="shared" si="81"/>
        <v>0</v>
      </c>
      <c r="AI117" s="2">
        <f t="shared" si="82"/>
        <v>2</v>
      </c>
      <c r="AJ117" s="83" t="str">
        <f t="shared" si="83"/>
        <v>60% Adj.</v>
      </c>
      <c r="AK117" s="2">
        <f t="shared" si="84"/>
        <v>2537887</v>
      </c>
      <c r="AM117" s="2">
        <v>443</v>
      </c>
      <c r="AN117">
        <f t="shared" si="85"/>
        <v>5555</v>
      </c>
      <c r="AO117">
        <f t="shared" si="86"/>
        <v>2460865</v>
      </c>
      <c r="AP117" s="2">
        <f t="shared" si="61"/>
        <v>67147</v>
      </c>
      <c r="AQ117" s="2">
        <f t="shared" si="87"/>
        <v>15633</v>
      </c>
      <c r="AR117" s="2">
        <f t="shared" si="88"/>
        <v>67147</v>
      </c>
      <c r="AS117" s="2">
        <f t="shared" si="89"/>
        <v>0</v>
      </c>
      <c r="AT117" s="84">
        <f t="shared" si="90"/>
        <v>67147</v>
      </c>
      <c r="AU117" s="2">
        <f t="shared" si="91"/>
        <v>2</v>
      </c>
      <c r="AV117" s="2">
        <f t="shared" si="92"/>
        <v>0</v>
      </c>
      <c r="AW117" s="2">
        <f t="shared" si="93"/>
        <v>2</v>
      </c>
      <c r="AX117" s="83" t="str">
        <f t="shared" si="94"/>
        <v>50% Adj.</v>
      </c>
      <c r="AY117" s="2">
        <f t="shared" si="95"/>
        <v>2528012</v>
      </c>
      <c r="AZ117" s="82"/>
      <c r="BA117" s="2">
        <v>431</v>
      </c>
      <c r="BB117">
        <f t="shared" si="96"/>
        <v>5777</v>
      </c>
      <c r="BC117">
        <f t="shared" si="97"/>
        <v>2489887</v>
      </c>
      <c r="BD117" s="2">
        <f t="shared" si="98"/>
        <v>42109</v>
      </c>
      <c r="BE117" s="2">
        <f t="shared" si="99"/>
        <v>0</v>
      </c>
      <c r="BF117" s="2">
        <f t="shared" si="100"/>
        <v>42109</v>
      </c>
      <c r="BG117" s="2">
        <f t="shared" si="101"/>
        <v>0</v>
      </c>
      <c r="BH117" s="84">
        <f t="shared" si="102"/>
        <v>42109</v>
      </c>
      <c r="BI117" s="2">
        <f t="shared" si="103"/>
        <v>2</v>
      </c>
      <c r="BJ117" s="2">
        <f t="shared" si="104"/>
        <v>0</v>
      </c>
      <c r="BK117" s="2">
        <f t="shared" si="105"/>
        <v>2</v>
      </c>
      <c r="BL117" s="83" t="str">
        <f t="shared" si="106"/>
        <v>40% Adj.</v>
      </c>
      <c r="BM117" s="2">
        <f t="shared" si="107"/>
        <v>2531996</v>
      </c>
      <c r="BO117" s="2">
        <v>416</v>
      </c>
      <c r="BP117">
        <f t="shared" si="108"/>
        <v>6008</v>
      </c>
      <c r="BQ117">
        <f t="shared" si="109"/>
        <v>2499328</v>
      </c>
      <c r="BR117" s="2">
        <f t="shared" si="110"/>
        <v>28749</v>
      </c>
      <c r="BS117" s="2">
        <f t="shared" si="111"/>
        <v>15458</v>
      </c>
      <c r="BT117" s="2">
        <f t="shared" si="112"/>
        <v>28749</v>
      </c>
      <c r="BU117" s="2">
        <f t="shared" si="113"/>
        <v>0</v>
      </c>
      <c r="BV117" s="84">
        <f t="shared" si="114"/>
        <v>28749</v>
      </c>
      <c r="BW117" s="2">
        <f t="shared" si="115"/>
        <v>2</v>
      </c>
      <c r="BX117" s="2">
        <f t="shared" si="116"/>
        <v>0</v>
      </c>
      <c r="BY117" s="2">
        <f t="shared" si="117"/>
        <v>2</v>
      </c>
      <c r="BZ117" s="83" t="str">
        <f t="shared" si="118"/>
        <v>30% Adj.</v>
      </c>
      <c r="CA117" s="2">
        <f t="shared" si="119"/>
        <v>2528077</v>
      </c>
    </row>
    <row r="118" spans="1:79" x14ac:dyDescent="0.2">
      <c r="A118">
        <v>111</v>
      </c>
      <c r="B118" s="2">
        <v>1</v>
      </c>
      <c r="C118" s="2">
        <v>1989</v>
      </c>
      <c r="D118" s="2" t="s">
        <v>98</v>
      </c>
      <c r="E118" s="2">
        <v>2705156</v>
      </c>
      <c r="F118" s="2">
        <v>515.70000000000005</v>
      </c>
      <c r="G118" s="2">
        <v>4931</v>
      </c>
      <c r="H118" s="2">
        <v>2542917</v>
      </c>
      <c r="I118" s="2">
        <v>129791</v>
      </c>
      <c r="J118" s="82"/>
      <c r="K118" s="2">
        <v>522</v>
      </c>
      <c r="L118" s="2">
        <f t="shared" si="62"/>
        <v>5128</v>
      </c>
      <c r="M118" s="2">
        <f t="shared" si="63"/>
        <v>2676816</v>
      </c>
      <c r="N118" s="2">
        <f t="shared" si="64"/>
        <v>19838</v>
      </c>
      <c r="O118" s="2">
        <f t="shared" si="65"/>
        <v>0</v>
      </c>
      <c r="P118" s="2">
        <f t="shared" si="66"/>
        <v>19838</v>
      </c>
      <c r="Q118" s="2">
        <f t="shared" si="67"/>
        <v>0</v>
      </c>
      <c r="R118" s="84">
        <f t="shared" si="68"/>
        <v>19838</v>
      </c>
      <c r="S118" s="2">
        <f t="shared" si="69"/>
        <v>2</v>
      </c>
      <c r="T118" s="2">
        <f t="shared" si="70"/>
        <v>0</v>
      </c>
      <c r="U118" s="2">
        <f t="shared" si="71"/>
        <v>2</v>
      </c>
      <c r="V118" s="83" t="str">
        <f t="shared" si="60"/>
        <v>70% Adj.</v>
      </c>
      <c r="W118" s="2">
        <f t="shared" si="72"/>
        <v>2696654</v>
      </c>
      <c r="X118" s="82"/>
      <c r="Y118" s="2">
        <v>530</v>
      </c>
      <c r="Z118">
        <f t="shared" si="73"/>
        <v>5333</v>
      </c>
      <c r="AA118">
        <f t="shared" si="74"/>
        <v>2826490</v>
      </c>
      <c r="AB118" s="2">
        <f t="shared" si="75"/>
        <v>0</v>
      </c>
      <c r="AC118" s="2">
        <f t="shared" si="76"/>
        <v>0</v>
      </c>
      <c r="AD118" s="2">
        <f t="shared" si="77"/>
        <v>0</v>
      </c>
      <c r="AE118" s="2">
        <f t="shared" si="78"/>
        <v>0</v>
      </c>
      <c r="AF118" s="84">
        <f t="shared" si="79"/>
        <v>0</v>
      </c>
      <c r="AG118" s="2">
        <f t="shared" si="80"/>
        <v>0</v>
      </c>
      <c r="AH118" s="2">
        <f t="shared" si="81"/>
        <v>0</v>
      </c>
      <c r="AI118" s="2">
        <f t="shared" si="82"/>
        <v>0</v>
      </c>
      <c r="AJ118" s="83" t="str">
        <f t="shared" si="83"/>
        <v>N.A.</v>
      </c>
      <c r="AK118" s="2">
        <f t="shared" si="84"/>
        <v>2826490</v>
      </c>
      <c r="AM118" s="2">
        <v>523</v>
      </c>
      <c r="AN118">
        <f t="shared" si="85"/>
        <v>5546</v>
      </c>
      <c r="AO118">
        <f t="shared" si="86"/>
        <v>2900558</v>
      </c>
      <c r="AP118" s="2">
        <f t="shared" si="61"/>
        <v>0</v>
      </c>
      <c r="AQ118" s="2">
        <f t="shared" si="87"/>
        <v>0</v>
      </c>
      <c r="AR118" s="2">
        <f t="shared" si="88"/>
        <v>0</v>
      </c>
      <c r="AS118" s="2">
        <f t="shared" si="89"/>
        <v>0</v>
      </c>
      <c r="AT118" s="84">
        <f t="shared" si="90"/>
        <v>0</v>
      </c>
      <c r="AU118" s="2">
        <f t="shared" si="91"/>
        <v>0</v>
      </c>
      <c r="AV118" s="2">
        <f t="shared" si="92"/>
        <v>0</v>
      </c>
      <c r="AW118" s="2">
        <f t="shared" si="93"/>
        <v>0</v>
      </c>
      <c r="AX118" s="83" t="str">
        <f t="shared" si="94"/>
        <v>N.A.</v>
      </c>
      <c r="AY118" s="2">
        <f t="shared" si="95"/>
        <v>2900558</v>
      </c>
      <c r="AZ118" s="82"/>
      <c r="BA118" s="2">
        <v>514</v>
      </c>
      <c r="BB118">
        <f t="shared" si="96"/>
        <v>5768</v>
      </c>
      <c r="BC118">
        <f t="shared" si="97"/>
        <v>2964752</v>
      </c>
      <c r="BD118" s="2">
        <f t="shared" si="98"/>
        <v>0</v>
      </c>
      <c r="BE118" s="2">
        <f t="shared" si="99"/>
        <v>0</v>
      </c>
      <c r="BF118" s="2">
        <f t="shared" si="100"/>
        <v>0</v>
      </c>
      <c r="BG118" s="2">
        <f t="shared" si="101"/>
        <v>0</v>
      </c>
      <c r="BH118" s="84">
        <f t="shared" si="102"/>
        <v>0</v>
      </c>
      <c r="BI118" s="2">
        <f t="shared" si="103"/>
        <v>0</v>
      </c>
      <c r="BJ118" s="2">
        <f t="shared" si="104"/>
        <v>0</v>
      </c>
      <c r="BK118" s="2">
        <f t="shared" si="105"/>
        <v>0</v>
      </c>
      <c r="BL118" s="83" t="str">
        <f t="shared" si="106"/>
        <v>N.A.</v>
      </c>
      <c r="BM118" s="2">
        <f t="shared" si="107"/>
        <v>2964752</v>
      </c>
      <c r="BO118" s="2">
        <v>504</v>
      </c>
      <c r="BP118">
        <f t="shared" si="108"/>
        <v>5999</v>
      </c>
      <c r="BQ118">
        <f t="shared" si="109"/>
        <v>3023496</v>
      </c>
      <c r="BR118" s="2">
        <f t="shared" si="110"/>
        <v>0</v>
      </c>
      <c r="BS118" s="2">
        <f t="shared" si="111"/>
        <v>0</v>
      </c>
      <c r="BT118" s="2">
        <f t="shared" si="112"/>
        <v>0</v>
      </c>
      <c r="BU118" s="2">
        <f t="shared" si="113"/>
        <v>0</v>
      </c>
      <c r="BV118" s="84">
        <f t="shared" si="114"/>
        <v>0</v>
      </c>
      <c r="BW118" s="2">
        <f t="shared" si="115"/>
        <v>0</v>
      </c>
      <c r="BX118" s="2">
        <f t="shared" si="116"/>
        <v>0</v>
      </c>
      <c r="BY118" s="2">
        <f t="shared" si="117"/>
        <v>0</v>
      </c>
      <c r="BZ118" s="83" t="str">
        <f t="shared" si="118"/>
        <v>N.A.</v>
      </c>
      <c r="CA118" s="2">
        <f t="shared" si="119"/>
        <v>3023496</v>
      </c>
    </row>
    <row r="119" spans="1:79" x14ac:dyDescent="0.2">
      <c r="A119">
        <v>112</v>
      </c>
      <c r="B119" s="2">
        <v>7</v>
      </c>
      <c r="C119" s="2">
        <v>2007</v>
      </c>
      <c r="D119" s="2" t="s">
        <v>99</v>
      </c>
      <c r="E119" s="2">
        <v>3246163</v>
      </c>
      <c r="F119" s="2">
        <v>661.6</v>
      </c>
      <c r="G119" s="2">
        <v>4931</v>
      </c>
      <c r="H119" s="2">
        <v>3262350</v>
      </c>
      <c r="I119" s="2">
        <v>0</v>
      </c>
      <c r="J119" s="82"/>
      <c r="K119" s="2">
        <v>661</v>
      </c>
      <c r="L119" s="2">
        <f t="shared" si="62"/>
        <v>5128</v>
      </c>
      <c r="M119" s="2">
        <f t="shared" si="63"/>
        <v>3389608</v>
      </c>
      <c r="N119" s="2">
        <f t="shared" si="64"/>
        <v>0</v>
      </c>
      <c r="O119" s="2">
        <f t="shared" si="65"/>
        <v>0</v>
      </c>
      <c r="P119" s="2">
        <f t="shared" si="66"/>
        <v>0</v>
      </c>
      <c r="Q119" s="2">
        <f t="shared" si="67"/>
        <v>0</v>
      </c>
      <c r="R119" s="84">
        <f t="shared" si="68"/>
        <v>0</v>
      </c>
      <c r="S119" s="2">
        <f t="shared" si="69"/>
        <v>0</v>
      </c>
      <c r="T119" s="2">
        <f t="shared" si="70"/>
        <v>0</v>
      </c>
      <c r="U119" s="2">
        <f t="shared" si="71"/>
        <v>0</v>
      </c>
      <c r="V119" s="83" t="str">
        <f t="shared" si="60"/>
        <v>N.A.</v>
      </c>
      <c r="W119" s="2">
        <f t="shared" si="72"/>
        <v>3389608</v>
      </c>
      <c r="X119" s="82"/>
      <c r="Y119" s="2">
        <v>656</v>
      </c>
      <c r="Z119">
        <f t="shared" si="73"/>
        <v>5333</v>
      </c>
      <c r="AA119">
        <f t="shared" si="74"/>
        <v>3498448</v>
      </c>
      <c r="AB119" s="2">
        <f t="shared" si="75"/>
        <v>0</v>
      </c>
      <c r="AC119" s="2">
        <f t="shared" si="76"/>
        <v>0</v>
      </c>
      <c r="AD119" s="2">
        <f t="shared" si="77"/>
        <v>0</v>
      </c>
      <c r="AE119" s="2">
        <f t="shared" si="78"/>
        <v>0</v>
      </c>
      <c r="AF119" s="84">
        <f t="shared" si="79"/>
        <v>0</v>
      </c>
      <c r="AG119" s="2">
        <f t="shared" si="80"/>
        <v>0</v>
      </c>
      <c r="AH119" s="2">
        <f t="shared" si="81"/>
        <v>0</v>
      </c>
      <c r="AI119" s="2">
        <f t="shared" si="82"/>
        <v>0</v>
      </c>
      <c r="AJ119" s="83" t="str">
        <f t="shared" si="83"/>
        <v>N.A.</v>
      </c>
      <c r="AK119" s="2">
        <f t="shared" si="84"/>
        <v>3498448</v>
      </c>
      <c r="AM119" s="2">
        <v>631</v>
      </c>
      <c r="AN119">
        <f t="shared" si="85"/>
        <v>5546</v>
      </c>
      <c r="AO119">
        <f t="shared" si="86"/>
        <v>3499526</v>
      </c>
      <c r="AP119" s="2">
        <f t="shared" si="61"/>
        <v>0</v>
      </c>
      <c r="AQ119" s="2">
        <f t="shared" si="87"/>
        <v>33906</v>
      </c>
      <c r="AR119" s="2">
        <f t="shared" si="88"/>
        <v>0</v>
      </c>
      <c r="AS119" s="2">
        <f t="shared" si="89"/>
        <v>33906</v>
      </c>
      <c r="AT119" s="84">
        <f t="shared" si="90"/>
        <v>33906</v>
      </c>
      <c r="AU119" s="2">
        <f t="shared" si="91"/>
        <v>0</v>
      </c>
      <c r="AV119" s="2">
        <f t="shared" si="92"/>
        <v>1</v>
      </c>
      <c r="AW119" s="2">
        <f t="shared" si="93"/>
        <v>1</v>
      </c>
      <c r="AX119" s="83" t="str">
        <f t="shared" si="94"/>
        <v>101% Adj.</v>
      </c>
      <c r="AY119" s="2">
        <f t="shared" si="95"/>
        <v>3533432</v>
      </c>
      <c r="AZ119" s="82"/>
      <c r="BA119" s="2">
        <v>640</v>
      </c>
      <c r="BB119">
        <f t="shared" si="96"/>
        <v>5768</v>
      </c>
      <c r="BC119">
        <f t="shared" si="97"/>
        <v>3691520</v>
      </c>
      <c r="BD119" s="2">
        <f t="shared" si="98"/>
        <v>0</v>
      </c>
      <c r="BE119" s="2">
        <f t="shared" si="99"/>
        <v>0</v>
      </c>
      <c r="BF119" s="2">
        <f t="shared" si="100"/>
        <v>0</v>
      </c>
      <c r="BG119" s="2">
        <f t="shared" si="101"/>
        <v>0</v>
      </c>
      <c r="BH119" s="84">
        <f t="shared" si="102"/>
        <v>0</v>
      </c>
      <c r="BI119" s="2">
        <f t="shared" si="103"/>
        <v>0</v>
      </c>
      <c r="BJ119" s="2">
        <f t="shared" si="104"/>
        <v>0</v>
      </c>
      <c r="BK119" s="2">
        <f t="shared" si="105"/>
        <v>0</v>
      </c>
      <c r="BL119" s="83" t="str">
        <f t="shared" si="106"/>
        <v>N.A.</v>
      </c>
      <c r="BM119" s="2">
        <f t="shared" si="107"/>
        <v>3691520</v>
      </c>
      <c r="BO119" s="2">
        <v>636</v>
      </c>
      <c r="BP119">
        <f t="shared" si="108"/>
        <v>5999</v>
      </c>
      <c r="BQ119">
        <f t="shared" si="109"/>
        <v>3815364</v>
      </c>
      <c r="BR119" s="2">
        <f t="shared" si="110"/>
        <v>0</v>
      </c>
      <c r="BS119" s="2">
        <f t="shared" si="111"/>
        <v>0</v>
      </c>
      <c r="BT119" s="2">
        <f t="shared" si="112"/>
        <v>0</v>
      </c>
      <c r="BU119" s="2">
        <f t="shared" si="113"/>
        <v>0</v>
      </c>
      <c r="BV119" s="84">
        <f t="shared" si="114"/>
        <v>0</v>
      </c>
      <c r="BW119" s="2">
        <f t="shared" si="115"/>
        <v>0</v>
      </c>
      <c r="BX119" s="2">
        <f t="shared" si="116"/>
        <v>0</v>
      </c>
      <c r="BY119" s="2">
        <f t="shared" si="117"/>
        <v>0</v>
      </c>
      <c r="BZ119" s="83" t="str">
        <f t="shared" si="118"/>
        <v>N.A.</v>
      </c>
      <c r="CA119" s="2">
        <f t="shared" si="119"/>
        <v>3815364</v>
      </c>
    </row>
    <row r="120" spans="1:79" x14ac:dyDescent="0.2">
      <c r="A120">
        <v>113</v>
      </c>
      <c r="B120" s="2">
        <v>13</v>
      </c>
      <c r="C120" s="2">
        <v>2016</v>
      </c>
      <c r="D120" s="2" t="s">
        <v>100</v>
      </c>
      <c r="E120" s="2">
        <v>1620332</v>
      </c>
      <c r="F120" s="2">
        <v>303</v>
      </c>
      <c r="G120" s="2">
        <v>5098</v>
      </c>
      <c r="H120" s="2">
        <v>1544694</v>
      </c>
      <c r="I120" s="2">
        <v>60510</v>
      </c>
      <c r="J120" s="82"/>
      <c r="K120" s="2">
        <v>295</v>
      </c>
      <c r="L120" s="2">
        <f t="shared" si="62"/>
        <v>5295</v>
      </c>
      <c r="M120" s="2">
        <f t="shared" si="63"/>
        <v>1562025</v>
      </c>
      <c r="N120" s="2">
        <f t="shared" si="64"/>
        <v>40815</v>
      </c>
      <c r="O120" s="2">
        <f t="shared" si="65"/>
        <v>0</v>
      </c>
      <c r="P120" s="2">
        <f t="shared" si="66"/>
        <v>40815</v>
      </c>
      <c r="Q120" s="2">
        <f t="shared" si="67"/>
        <v>0</v>
      </c>
      <c r="R120" s="84">
        <f t="shared" si="68"/>
        <v>40815</v>
      </c>
      <c r="S120" s="2">
        <f t="shared" si="69"/>
        <v>2</v>
      </c>
      <c r="T120" s="2">
        <f t="shared" si="70"/>
        <v>0</v>
      </c>
      <c r="U120" s="2">
        <f t="shared" si="71"/>
        <v>2</v>
      </c>
      <c r="V120" s="83" t="str">
        <f t="shared" si="60"/>
        <v>70% Adj.</v>
      </c>
      <c r="W120" s="2">
        <f t="shared" si="72"/>
        <v>1602840</v>
      </c>
      <c r="X120" s="82"/>
      <c r="Y120" s="2">
        <v>284</v>
      </c>
      <c r="Z120">
        <f t="shared" si="73"/>
        <v>5500</v>
      </c>
      <c r="AA120">
        <f t="shared" si="74"/>
        <v>1562000</v>
      </c>
      <c r="AB120" s="2">
        <f t="shared" si="75"/>
        <v>34999</v>
      </c>
      <c r="AC120" s="2">
        <f t="shared" si="76"/>
        <v>15645</v>
      </c>
      <c r="AD120" s="2">
        <f t="shared" si="77"/>
        <v>34999</v>
      </c>
      <c r="AE120" s="2">
        <f t="shared" si="78"/>
        <v>0</v>
      </c>
      <c r="AF120" s="84">
        <f t="shared" si="79"/>
        <v>34999</v>
      </c>
      <c r="AG120" s="2">
        <f t="shared" si="80"/>
        <v>2</v>
      </c>
      <c r="AH120" s="2">
        <f t="shared" si="81"/>
        <v>0</v>
      </c>
      <c r="AI120" s="2">
        <f t="shared" si="82"/>
        <v>2</v>
      </c>
      <c r="AJ120" s="83" t="str">
        <f t="shared" si="83"/>
        <v>60% Adj.</v>
      </c>
      <c r="AK120" s="2">
        <f t="shared" si="84"/>
        <v>1596999</v>
      </c>
      <c r="AM120" s="2">
        <v>271</v>
      </c>
      <c r="AN120">
        <f t="shared" si="85"/>
        <v>5713</v>
      </c>
      <c r="AO120">
        <f t="shared" si="86"/>
        <v>1548223</v>
      </c>
      <c r="AP120" s="2">
        <f t="shared" si="61"/>
        <v>36055</v>
      </c>
      <c r="AQ120" s="2">
        <f t="shared" si="87"/>
        <v>29397</v>
      </c>
      <c r="AR120" s="2">
        <f t="shared" si="88"/>
        <v>36055</v>
      </c>
      <c r="AS120" s="2">
        <f t="shared" si="89"/>
        <v>0</v>
      </c>
      <c r="AT120" s="84">
        <f t="shared" si="90"/>
        <v>36055</v>
      </c>
      <c r="AU120" s="2">
        <f t="shared" si="91"/>
        <v>2</v>
      </c>
      <c r="AV120" s="2">
        <f t="shared" si="92"/>
        <v>0</v>
      </c>
      <c r="AW120" s="2">
        <f t="shared" si="93"/>
        <v>2</v>
      </c>
      <c r="AX120" s="83" t="str">
        <f t="shared" si="94"/>
        <v>50% Adj.</v>
      </c>
      <c r="AY120" s="2">
        <f t="shared" si="95"/>
        <v>1584278</v>
      </c>
      <c r="AZ120" s="82"/>
      <c r="BA120" s="2">
        <v>267</v>
      </c>
      <c r="BB120">
        <f t="shared" si="96"/>
        <v>5935</v>
      </c>
      <c r="BC120">
        <f t="shared" si="97"/>
        <v>1584645</v>
      </c>
      <c r="BD120" s="2">
        <f t="shared" si="98"/>
        <v>14275</v>
      </c>
      <c r="BE120" s="2">
        <f t="shared" si="99"/>
        <v>0</v>
      </c>
      <c r="BF120" s="2">
        <f t="shared" si="100"/>
        <v>14275</v>
      </c>
      <c r="BG120" s="2">
        <f t="shared" si="101"/>
        <v>0</v>
      </c>
      <c r="BH120" s="84">
        <f t="shared" si="102"/>
        <v>14275</v>
      </c>
      <c r="BI120" s="2">
        <f t="shared" si="103"/>
        <v>2</v>
      </c>
      <c r="BJ120" s="2">
        <f t="shared" si="104"/>
        <v>0</v>
      </c>
      <c r="BK120" s="2">
        <f t="shared" si="105"/>
        <v>2</v>
      </c>
      <c r="BL120" s="83" t="str">
        <f t="shared" si="106"/>
        <v>40% Adj.</v>
      </c>
      <c r="BM120" s="2">
        <f t="shared" si="107"/>
        <v>1598920</v>
      </c>
      <c r="BO120" s="2">
        <v>255</v>
      </c>
      <c r="BP120">
        <f t="shared" si="108"/>
        <v>6166</v>
      </c>
      <c r="BQ120">
        <f t="shared" si="109"/>
        <v>1572330</v>
      </c>
      <c r="BR120" s="2">
        <f t="shared" si="110"/>
        <v>14401</v>
      </c>
      <c r="BS120" s="2">
        <f t="shared" si="111"/>
        <v>28161</v>
      </c>
      <c r="BT120" s="2">
        <f t="shared" si="112"/>
        <v>0</v>
      </c>
      <c r="BU120" s="2">
        <f t="shared" si="113"/>
        <v>28161</v>
      </c>
      <c r="BV120" s="84">
        <f t="shared" si="114"/>
        <v>28161</v>
      </c>
      <c r="BW120" s="2">
        <f t="shared" si="115"/>
        <v>0</v>
      </c>
      <c r="BX120" s="2">
        <f t="shared" si="116"/>
        <v>1</v>
      </c>
      <c r="BY120" s="2">
        <f t="shared" si="117"/>
        <v>1</v>
      </c>
      <c r="BZ120" s="83" t="str">
        <f t="shared" si="118"/>
        <v>101% Adj.</v>
      </c>
      <c r="CA120" s="2">
        <f t="shared" si="119"/>
        <v>1600491</v>
      </c>
    </row>
    <row r="121" spans="1:79" x14ac:dyDescent="0.2">
      <c r="A121">
        <v>114</v>
      </c>
      <c r="B121" s="2">
        <v>5</v>
      </c>
      <c r="C121" s="2">
        <v>2088</v>
      </c>
      <c r="D121" s="2" t="s">
        <v>101</v>
      </c>
      <c r="E121" s="2">
        <v>3841842</v>
      </c>
      <c r="F121" s="2">
        <v>677.4</v>
      </c>
      <c r="G121" s="2">
        <v>5054</v>
      </c>
      <c r="H121" s="2">
        <v>3423580</v>
      </c>
      <c r="I121" s="2">
        <v>334610</v>
      </c>
      <c r="J121" s="82"/>
      <c r="K121" s="2">
        <v>677</v>
      </c>
      <c r="L121" s="2">
        <f t="shared" si="62"/>
        <v>5251</v>
      </c>
      <c r="M121" s="2">
        <f t="shared" si="63"/>
        <v>3554927</v>
      </c>
      <c r="N121" s="2">
        <f t="shared" si="64"/>
        <v>200841</v>
      </c>
      <c r="O121" s="2">
        <f t="shared" si="65"/>
        <v>0</v>
      </c>
      <c r="P121" s="2">
        <f t="shared" si="66"/>
        <v>200841</v>
      </c>
      <c r="Q121" s="2">
        <f t="shared" si="67"/>
        <v>0</v>
      </c>
      <c r="R121" s="84">
        <f t="shared" si="68"/>
        <v>200841</v>
      </c>
      <c r="S121" s="2">
        <f t="shared" si="69"/>
        <v>2</v>
      </c>
      <c r="T121" s="2">
        <f t="shared" si="70"/>
        <v>0</v>
      </c>
      <c r="U121" s="2">
        <f t="shared" si="71"/>
        <v>2</v>
      </c>
      <c r="V121" s="83" t="str">
        <f t="shared" si="60"/>
        <v>70% Adj.</v>
      </c>
      <c r="W121" s="2">
        <f t="shared" si="72"/>
        <v>3755768</v>
      </c>
      <c r="X121" s="82"/>
      <c r="Y121" s="2">
        <v>676</v>
      </c>
      <c r="Z121">
        <f t="shared" si="73"/>
        <v>5456</v>
      </c>
      <c r="AA121">
        <f t="shared" si="74"/>
        <v>3688256</v>
      </c>
      <c r="AB121" s="2">
        <f t="shared" si="75"/>
        <v>92152</v>
      </c>
      <c r="AC121" s="2">
        <f t="shared" si="76"/>
        <v>0</v>
      </c>
      <c r="AD121" s="2">
        <f t="shared" si="77"/>
        <v>92152</v>
      </c>
      <c r="AE121" s="2">
        <f t="shared" si="78"/>
        <v>0</v>
      </c>
      <c r="AF121" s="84">
        <f t="shared" si="79"/>
        <v>92152</v>
      </c>
      <c r="AG121" s="2">
        <f t="shared" si="80"/>
        <v>2</v>
      </c>
      <c r="AH121" s="2">
        <f t="shared" si="81"/>
        <v>0</v>
      </c>
      <c r="AI121" s="2">
        <f t="shared" si="82"/>
        <v>2</v>
      </c>
      <c r="AJ121" s="83" t="str">
        <f t="shared" si="83"/>
        <v>60% Adj.</v>
      </c>
      <c r="AK121" s="2">
        <f t="shared" si="84"/>
        <v>3780408</v>
      </c>
      <c r="AM121" s="2">
        <v>660</v>
      </c>
      <c r="AN121">
        <f t="shared" si="85"/>
        <v>5669</v>
      </c>
      <c r="AO121">
        <f t="shared" si="86"/>
        <v>3741540</v>
      </c>
      <c r="AP121" s="2">
        <f t="shared" si="61"/>
        <v>50151</v>
      </c>
      <c r="AQ121" s="2">
        <f t="shared" si="87"/>
        <v>0</v>
      </c>
      <c r="AR121" s="2">
        <f t="shared" si="88"/>
        <v>50151</v>
      </c>
      <c r="AS121" s="2">
        <f t="shared" si="89"/>
        <v>0</v>
      </c>
      <c r="AT121" s="84">
        <f t="shared" si="90"/>
        <v>50151</v>
      </c>
      <c r="AU121" s="2">
        <f t="shared" si="91"/>
        <v>2</v>
      </c>
      <c r="AV121" s="2">
        <f t="shared" si="92"/>
        <v>0</v>
      </c>
      <c r="AW121" s="2">
        <f t="shared" si="93"/>
        <v>2</v>
      </c>
      <c r="AX121" s="83" t="str">
        <f t="shared" si="94"/>
        <v>50% Adj.</v>
      </c>
      <c r="AY121" s="2">
        <f t="shared" si="95"/>
        <v>3791691</v>
      </c>
      <c r="AZ121" s="82"/>
      <c r="BA121" s="2">
        <v>662</v>
      </c>
      <c r="BB121">
        <f t="shared" si="96"/>
        <v>5891</v>
      </c>
      <c r="BC121">
        <f t="shared" si="97"/>
        <v>3899842</v>
      </c>
      <c r="BD121" s="2">
        <f t="shared" si="98"/>
        <v>0</v>
      </c>
      <c r="BE121" s="2">
        <f t="shared" si="99"/>
        <v>0</v>
      </c>
      <c r="BF121" s="2">
        <f t="shared" si="100"/>
        <v>0</v>
      </c>
      <c r="BG121" s="2">
        <f t="shared" si="101"/>
        <v>0</v>
      </c>
      <c r="BH121" s="84">
        <f t="shared" si="102"/>
        <v>0</v>
      </c>
      <c r="BI121" s="2">
        <f t="shared" si="103"/>
        <v>0</v>
      </c>
      <c r="BJ121" s="2">
        <f t="shared" si="104"/>
        <v>0</v>
      </c>
      <c r="BK121" s="2">
        <f t="shared" si="105"/>
        <v>0</v>
      </c>
      <c r="BL121" s="83" t="str">
        <f t="shared" si="106"/>
        <v>N.A.</v>
      </c>
      <c r="BM121" s="2">
        <f t="shared" si="107"/>
        <v>3899842</v>
      </c>
      <c r="BO121" s="2">
        <v>655</v>
      </c>
      <c r="BP121">
        <f t="shared" si="108"/>
        <v>6122</v>
      </c>
      <c r="BQ121">
        <f t="shared" si="109"/>
        <v>4009910</v>
      </c>
      <c r="BR121" s="2">
        <f t="shared" si="110"/>
        <v>0</v>
      </c>
      <c r="BS121" s="2">
        <f t="shared" si="111"/>
        <v>0</v>
      </c>
      <c r="BT121" s="2">
        <f t="shared" si="112"/>
        <v>0</v>
      </c>
      <c r="BU121" s="2">
        <f t="shared" si="113"/>
        <v>0</v>
      </c>
      <c r="BV121" s="84">
        <f t="shared" si="114"/>
        <v>0</v>
      </c>
      <c r="BW121" s="2">
        <f t="shared" si="115"/>
        <v>0</v>
      </c>
      <c r="BX121" s="2">
        <f t="shared" si="116"/>
        <v>0</v>
      </c>
      <c r="BY121" s="2">
        <f t="shared" si="117"/>
        <v>0</v>
      </c>
      <c r="BZ121" s="83" t="str">
        <f t="shared" si="118"/>
        <v>N.A.</v>
      </c>
      <c r="CA121" s="2">
        <f t="shared" si="119"/>
        <v>4009910</v>
      </c>
    </row>
    <row r="122" spans="1:79" x14ac:dyDescent="0.2">
      <c r="A122">
        <v>115</v>
      </c>
      <c r="B122" s="2">
        <v>10</v>
      </c>
      <c r="C122" s="2">
        <v>2097</v>
      </c>
      <c r="D122" s="2" t="s">
        <v>102</v>
      </c>
      <c r="E122" s="2">
        <v>2313780</v>
      </c>
      <c r="F122" s="2">
        <v>452.5</v>
      </c>
      <c r="G122" s="2">
        <v>5005</v>
      </c>
      <c r="H122" s="2">
        <v>2264763</v>
      </c>
      <c r="I122" s="2">
        <v>39214</v>
      </c>
      <c r="J122" s="82"/>
      <c r="K122" s="2">
        <v>464</v>
      </c>
      <c r="L122" s="2">
        <f t="shared" si="62"/>
        <v>5202</v>
      </c>
      <c r="M122" s="2">
        <f t="shared" si="63"/>
        <v>2413728</v>
      </c>
      <c r="N122" s="2">
        <f t="shared" si="64"/>
        <v>0</v>
      </c>
      <c r="O122" s="2">
        <f t="shared" si="65"/>
        <v>0</v>
      </c>
      <c r="P122" s="2">
        <f t="shared" si="66"/>
        <v>0</v>
      </c>
      <c r="Q122" s="2">
        <f t="shared" si="67"/>
        <v>0</v>
      </c>
      <c r="R122" s="84">
        <f t="shared" si="68"/>
        <v>0</v>
      </c>
      <c r="S122" s="2">
        <f t="shared" si="69"/>
        <v>0</v>
      </c>
      <c r="T122" s="2">
        <f t="shared" si="70"/>
        <v>0</v>
      </c>
      <c r="U122" s="2">
        <f t="shared" si="71"/>
        <v>0</v>
      </c>
      <c r="V122" s="83" t="str">
        <f t="shared" si="60"/>
        <v>N.A.</v>
      </c>
      <c r="W122" s="2">
        <f t="shared" si="72"/>
        <v>2413728</v>
      </c>
      <c r="X122" s="82"/>
      <c r="Y122" s="2">
        <v>456</v>
      </c>
      <c r="Z122">
        <f t="shared" si="73"/>
        <v>5407</v>
      </c>
      <c r="AA122">
        <f t="shared" si="74"/>
        <v>2465592</v>
      </c>
      <c r="AB122" s="2">
        <f t="shared" si="75"/>
        <v>0</v>
      </c>
      <c r="AC122" s="2">
        <f t="shared" si="76"/>
        <v>0</v>
      </c>
      <c r="AD122" s="2">
        <f t="shared" si="77"/>
        <v>0</v>
      </c>
      <c r="AE122" s="2">
        <f t="shared" si="78"/>
        <v>0</v>
      </c>
      <c r="AF122" s="84">
        <f t="shared" si="79"/>
        <v>0</v>
      </c>
      <c r="AG122" s="2">
        <f t="shared" si="80"/>
        <v>0</v>
      </c>
      <c r="AH122" s="2">
        <f t="shared" si="81"/>
        <v>0</v>
      </c>
      <c r="AI122" s="2">
        <f t="shared" si="82"/>
        <v>0</v>
      </c>
      <c r="AJ122" s="83" t="str">
        <f t="shared" si="83"/>
        <v>N.A.</v>
      </c>
      <c r="AK122" s="2">
        <f t="shared" si="84"/>
        <v>2465592</v>
      </c>
      <c r="AM122" s="2">
        <v>456</v>
      </c>
      <c r="AN122">
        <f t="shared" si="85"/>
        <v>5620</v>
      </c>
      <c r="AO122">
        <f t="shared" si="86"/>
        <v>2562720</v>
      </c>
      <c r="AP122" s="2">
        <f t="shared" si="61"/>
        <v>0</v>
      </c>
      <c r="AQ122" s="2">
        <f t="shared" si="87"/>
        <v>0</v>
      </c>
      <c r="AR122" s="2">
        <f t="shared" si="88"/>
        <v>0</v>
      </c>
      <c r="AS122" s="2">
        <f t="shared" si="89"/>
        <v>0</v>
      </c>
      <c r="AT122" s="84">
        <f t="shared" si="90"/>
        <v>0</v>
      </c>
      <c r="AU122" s="2">
        <f t="shared" si="91"/>
        <v>0</v>
      </c>
      <c r="AV122" s="2">
        <f t="shared" si="92"/>
        <v>0</v>
      </c>
      <c r="AW122" s="2">
        <f t="shared" si="93"/>
        <v>0</v>
      </c>
      <c r="AX122" s="83" t="str">
        <f t="shared" si="94"/>
        <v>N.A.</v>
      </c>
      <c r="AY122" s="2">
        <f t="shared" si="95"/>
        <v>2562720</v>
      </c>
      <c r="AZ122" s="82"/>
      <c r="BA122" s="2">
        <v>456</v>
      </c>
      <c r="BB122">
        <f t="shared" si="96"/>
        <v>5842</v>
      </c>
      <c r="BC122">
        <f t="shared" si="97"/>
        <v>2663952</v>
      </c>
      <c r="BD122" s="2">
        <f t="shared" si="98"/>
        <v>0</v>
      </c>
      <c r="BE122" s="2">
        <f t="shared" si="99"/>
        <v>0</v>
      </c>
      <c r="BF122" s="2">
        <f t="shared" si="100"/>
        <v>0</v>
      </c>
      <c r="BG122" s="2">
        <f t="shared" si="101"/>
        <v>0</v>
      </c>
      <c r="BH122" s="84">
        <f t="shared" si="102"/>
        <v>0</v>
      </c>
      <c r="BI122" s="2">
        <f t="shared" si="103"/>
        <v>0</v>
      </c>
      <c r="BJ122" s="2">
        <f t="shared" si="104"/>
        <v>0</v>
      </c>
      <c r="BK122" s="2">
        <f t="shared" si="105"/>
        <v>0</v>
      </c>
      <c r="BL122" s="83" t="str">
        <f t="shared" si="106"/>
        <v>N.A.</v>
      </c>
      <c r="BM122" s="2">
        <f t="shared" si="107"/>
        <v>2663952</v>
      </c>
      <c r="BO122" s="2">
        <v>455</v>
      </c>
      <c r="BP122">
        <f t="shared" si="108"/>
        <v>6073</v>
      </c>
      <c r="BQ122">
        <f t="shared" si="109"/>
        <v>2763215</v>
      </c>
      <c r="BR122" s="2">
        <f t="shared" si="110"/>
        <v>0</v>
      </c>
      <c r="BS122" s="2">
        <f t="shared" si="111"/>
        <v>0</v>
      </c>
      <c r="BT122" s="2">
        <f t="shared" si="112"/>
        <v>0</v>
      </c>
      <c r="BU122" s="2">
        <f t="shared" si="113"/>
        <v>0</v>
      </c>
      <c r="BV122" s="84">
        <f t="shared" si="114"/>
        <v>0</v>
      </c>
      <c r="BW122" s="2">
        <f t="shared" si="115"/>
        <v>0</v>
      </c>
      <c r="BX122" s="2">
        <f t="shared" si="116"/>
        <v>0</v>
      </c>
      <c r="BY122" s="2">
        <f t="shared" si="117"/>
        <v>0</v>
      </c>
      <c r="BZ122" s="83" t="str">
        <f t="shared" si="118"/>
        <v>N.A.</v>
      </c>
      <c r="CA122" s="2">
        <f t="shared" si="119"/>
        <v>2763215</v>
      </c>
    </row>
    <row r="123" spans="1:79" x14ac:dyDescent="0.2">
      <c r="A123">
        <v>116</v>
      </c>
      <c r="B123" s="2">
        <v>13</v>
      </c>
      <c r="C123" s="2">
        <v>2113</v>
      </c>
      <c r="D123" s="2" t="s">
        <v>103</v>
      </c>
      <c r="E123" s="2">
        <v>1297378</v>
      </c>
      <c r="F123" s="2">
        <v>273.39999999999998</v>
      </c>
      <c r="G123" s="2">
        <v>4931</v>
      </c>
      <c r="H123" s="2">
        <v>1348135</v>
      </c>
      <c r="I123" s="2">
        <v>0</v>
      </c>
      <c r="J123" s="82"/>
      <c r="K123" s="2">
        <v>282</v>
      </c>
      <c r="L123" s="2">
        <f t="shared" si="62"/>
        <v>5128</v>
      </c>
      <c r="M123" s="2">
        <f t="shared" si="63"/>
        <v>1446096</v>
      </c>
      <c r="N123" s="2">
        <f t="shared" si="64"/>
        <v>0</v>
      </c>
      <c r="O123" s="2">
        <f t="shared" si="65"/>
        <v>0</v>
      </c>
      <c r="P123" s="2">
        <f t="shared" si="66"/>
        <v>0</v>
      </c>
      <c r="Q123" s="2">
        <f t="shared" si="67"/>
        <v>0</v>
      </c>
      <c r="R123" s="84">
        <f t="shared" si="68"/>
        <v>0</v>
      </c>
      <c r="S123" s="2">
        <f t="shared" si="69"/>
        <v>0</v>
      </c>
      <c r="T123" s="2">
        <f t="shared" si="70"/>
        <v>0</v>
      </c>
      <c r="U123" s="2">
        <f t="shared" si="71"/>
        <v>0</v>
      </c>
      <c r="V123" s="83" t="str">
        <f t="shared" si="60"/>
        <v>N.A.</v>
      </c>
      <c r="W123" s="2">
        <f t="shared" si="72"/>
        <v>1446096</v>
      </c>
      <c r="X123" s="82"/>
      <c r="Y123" s="2">
        <v>272</v>
      </c>
      <c r="Z123">
        <f t="shared" si="73"/>
        <v>5333</v>
      </c>
      <c r="AA123">
        <f t="shared" si="74"/>
        <v>1450576</v>
      </c>
      <c r="AB123" s="2">
        <f t="shared" si="75"/>
        <v>0</v>
      </c>
      <c r="AC123" s="2">
        <f t="shared" si="76"/>
        <v>9981</v>
      </c>
      <c r="AD123" s="2">
        <f t="shared" si="77"/>
        <v>0</v>
      </c>
      <c r="AE123" s="2">
        <f t="shared" si="78"/>
        <v>9981</v>
      </c>
      <c r="AF123" s="84">
        <f t="shared" si="79"/>
        <v>9981</v>
      </c>
      <c r="AG123" s="2">
        <f t="shared" si="80"/>
        <v>0</v>
      </c>
      <c r="AH123" s="2">
        <f t="shared" si="81"/>
        <v>1</v>
      </c>
      <c r="AI123" s="2">
        <f t="shared" si="82"/>
        <v>1</v>
      </c>
      <c r="AJ123" s="83" t="str">
        <f t="shared" si="83"/>
        <v>101% Adj.</v>
      </c>
      <c r="AK123" s="2">
        <f t="shared" si="84"/>
        <v>1460557</v>
      </c>
      <c r="AM123" s="2">
        <v>267</v>
      </c>
      <c r="AN123">
        <f t="shared" si="85"/>
        <v>5546</v>
      </c>
      <c r="AO123">
        <f t="shared" si="86"/>
        <v>1480782</v>
      </c>
      <c r="AP123" s="2">
        <f t="shared" si="61"/>
        <v>0</v>
      </c>
      <c r="AQ123" s="2">
        <f t="shared" si="87"/>
        <v>0</v>
      </c>
      <c r="AR123" s="2">
        <f t="shared" si="88"/>
        <v>0</v>
      </c>
      <c r="AS123" s="2">
        <f t="shared" si="89"/>
        <v>0</v>
      </c>
      <c r="AT123" s="84">
        <f t="shared" si="90"/>
        <v>0</v>
      </c>
      <c r="AU123" s="2">
        <f t="shared" si="91"/>
        <v>0</v>
      </c>
      <c r="AV123" s="2">
        <f t="shared" si="92"/>
        <v>0</v>
      </c>
      <c r="AW123" s="2">
        <f t="shared" si="93"/>
        <v>0</v>
      </c>
      <c r="AX123" s="83" t="str">
        <f t="shared" si="94"/>
        <v>N.A.</v>
      </c>
      <c r="AY123" s="2">
        <f t="shared" si="95"/>
        <v>1480782</v>
      </c>
      <c r="AZ123" s="82"/>
      <c r="BA123" s="2">
        <v>261</v>
      </c>
      <c r="BB123">
        <f t="shared" si="96"/>
        <v>5768</v>
      </c>
      <c r="BC123">
        <f t="shared" si="97"/>
        <v>1505448</v>
      </c>
      <c r="BD123" s="2">
        <f t="shared" si="98"/>
        <v>0</v>
      </c>
      <c r="BE123" s="2">
        <f t="shared" si="99"/>
        <v>0</v>
      </c>
      <c r="BF123" s="2">
        <f t="shared" si="100"/>
        <v>0</v>
      </c>
      <c r="BG123" s="2">
        <f t="shared" si="101"/>
        <v>0</v>
      </c>
      <c r="BH123" s="84">
        <f t="shared" si="102"/>
        <v>0</v>
      </c>
      <c r="BI123" s="2">
        <f t="shared" si="103"/>
        <v>0</v>
      </c>
      <c r="BJ123" s="2">
        <f t="shared" si="104"/>
        <v>0</v>
      </c>
      <c r="BK123" s="2">
        <f t="shared" si="105"/>
        <v>0</v>
      </c>
      <c r="BL123" s="83" t="str">
        <f t="shared" si="106"/>
        <v>N.A.</v>
      </c>
      <c r="BM123" s="2">
        <f t="shared" si="107"/>
        <v>1505448</v>
      </c>
      <c r="BO123" s="2">
        <v>251</v>
      </c>
      <c r="BP123">
        <f t="shared" si="108"/>
        <v>5999</v>
      </c>
      <c r="BQ123">
        <f t="shared" si="109"/>
        <v>1505749</v>
      </c>
      <c r="BR123" s="2">
        <f t="shared" si="110"/>
        <v>0</v>
      </c>
      <c r="BS123" s="2">
        <f t="shared" si="111"/>
        <v>14753</v>
      </c>
      <c r="BT123" s="2">
        <f t="shared" si="112"/>
        <v>0</v>
      </c>
      <c r="BU123" s="2">
        <f t="shared" si="113"/>
        <v>14753</v>
      </c>
      <c r="BV123" s="84">
        <f t="shared" si="114"/>
        <v>14753</v>
      </c>
      <c r="BW123" s="2">
        <f t="shared" si="115"/>
        <v>0</v>
      </c>
      <c r="BX123" s="2">
        <f t="shared" si="116"/>
        <v>1</v>
      </c>
      <c r="BY123" s="2">
        <f t="shared" si="117"/>
        <v>1</v>
      </c>
      <c r="BZ123" s="83" t="str">
        <f t="shared" si="118"/>
        <v>101% Adj.</v>
      </c>
      <c r="CA123" s="2">
        <f t="shared" si="119"/>
        <v>1520502</v>
      </c>
    </row>
    <row r="124" spans="1:79" x14ac:dyDescent="0.2">
      <c r="A124">
        <v>117</v>
      </c>
      <c r="B124" s="2">
        <v>5</v>
      </c>
      <c r="C124" s="2">
        <v>2124</v>
      </c>
      <c r="D124" s="2" t="s">
        <v>398</v>
      </c>
      <c r="E124" s="2">
        <v>7129314</v>
      </c>
      <c r="F124" s="2">
        <v>1382</v>
      </c>
      <c r="G124" s="2">
        <v>4949</v>
      </c>
      <c r="H124" s="2">
        <v>6839518</v>
      </c>
      <c r="I124" s="2">
        <v>231837</v>
      </c>
      <c r="J124" s="82"/>
      <c r="K124" s="2">
        <v>1337</v>
      </c>
      <c r="L124" s="2">
        <f t="shared" si="62"/>
        <v>5146</v>
      </c>
      <c r="M124" s="2">
        <f t="shared" si="63"/>
        <v>6880202</v>
      </c>
      <c r="N124" s="2">
        <f t="shared" si="64"/>
        <v>174378</v>
      </c>
      <c r="O124" s="2">
        <f t="shared" si="65"/>
        <v>27711</v>
      </c>
      <c r="P124" s="2">
        <f t="shared" si="66"/>
        <v>174378</v>
      </c>
      <c r="Q124" s="2">
        <f t="shared" si="67"/>
        <v>0</v>
      </c>
      <c r="R124" s="84">
        <f t="shared" si="68"/>
        <v>174378</v>
      </c>
      <c r="S124" s="2">
        <f t="shared" si="69"/>
        <v>2</v>
      </c>
      <c r="T124" s="2">
        <f t="shared" si="70"/>
        <v>0</v>
      </c>
      <c r="U124" s="2">
        <f t="shared" si="71"/>
        <v>2</v>
      </c>
      <c r="V124" s="83" t="str">
        <f t="shared" si="60"/>
        <v>70% Adj.</v>
      </c>
      <c r="W124" s="2">
        <f t="shared" si="72"/>
        <v>7054580</v>
      </c>
      <c r="X124" s="82"/>
      <c r="Y124" s="2">
        <v>1309</v>
      </c>
      <c r="Z124">
        <f t="shared" si="73"/>
        <v>5351</v>
      </c>
      <c r="AA124">
        <f t="shared" si="74"/>
        <v>7004459</v>
      </c>
      <c r="AB124" s="2">
        <f t="shared" si="75"/>
        <v>74913</v>
      </c>
      <c r="AC124" s="2">
        <f t="shared" si="76"/>
        <v>0</v>
      </c>
      <c r="AD124" s="2">
        <f t="shared" si="77"/>
        <v>74913</v>
      </c>
      <c r="AE124" s="2">
        <f t="shared" si="78"/>
        <v>0</v>
      </c>
      <c r="AF124" s="84">
        <f t="shared" si="79"/>
        <v>74913</v>
      </c>
      <c r="AG124" s="2">
        <f t="shared" si="80"/>
        <v>2</v>
      </c>
      <c r="AH124" s="2">
        <f t="shared" si="81"/>
        <v>0</v>
      </c>
      <c r="AI124" s="2">
        <f t="shared" si="82"/>
        <v>2</v>
      </c>
      <c r="AJ124" s="83" t="str">
        <f t="shared" si="83"/>
        <v>60% Adj.</v>
      </c>
      <c r="AK124" s="2">
        <f t="shared" si="84"/>
        <v>7079372</v>
      </c>
      <c r="AM124" s="2">
        <v>1292</v>
      </c>
      <c r="AN124">
        <f t="shared" si="85"/>
        <v>5564</v>
      </c>
      <c r="AO124">
        <f t="shared" si="86"/>
        <v>7188688</v>
      </c>
      <c r="AP124" s="2">
        <f t="shared" si="61"/>
        <v>0</v>
      </c>
      <c r="AQ124" s="2">
        <f t="shared" si="87"/>
        <v>0</v>
      </c>
      <c r="AR124" s="2">
        <f t="shared" si="88"/>
        <v>0</v>
      </c>
      <c r="AS124" s="2">
        <f t="shared" si="89"/>
        <v>0</v>
      </c>
      <c r="AT124" s="84">
        <f t="shared" si="90"/>
        <v>0</v>
      </c>
      <c r="AU124" s="2">
        <f t="shared" si="91"/>
        <v>0</v>
      </c>
      <c r="AV124" s="2">
        <f t="shared" si="92"/>
        <v>0</v>
      </c>
      <c r="AW124" s="2">
        <f t="shared" si="93"/>
        <v>0</v>
      </c>
      <c r="AX124" s="83" t="str">
        <f t="shared" si="94"/>
        <v>N.A.</v>
      </c>
      <c r="AY124" s="2">
        <f t="shared" si="95"/>
        <v>7188688</v>
      </c>
      <c r="AZ124" s="82"/>
      <c r="BA124" s="2">
        <v>1287</v>
      </c>
      <c r="BB124">
        <f t="shared" si="96"/>
        <v>5786</v>
      </c>
      <c r="BC124">
        <f t="shared" si="97"/>
        <v>7446582</v>
      </c>
      <c r="BD124" s="2">
        <f t="shared" si="98"/>
        <v>0</v>
      </c>
      <c r="BE124" s="2">
        <f t="shared" si="99"/>
        <v>0</v>
      </c>
      <c r="BF124" s="2">
        <f t="shared" si="100"/>
        <v>0</v>
      </c>
      <c r="BG124" s="2">
        <f t="shared" si="101"/>
        <v>0</v>
      </c>
      <c r="BH124" s="84">
        <f t="shared" si="102"/>
        <v>0</v>
      </c>
      <c r="BI124" s="2">
        <f t="shared" si="103"/>
        <v>0</v>
      </c>
      <c r="BJ124" s="2">
        <f t="shared" si="104"/>
        <v>0</v>
      </c>
      <c r="BK124" s="2">
        <f t="shared" si="105"/>
        <v>0</v>
      </c>
      <c r="BL124" s="83" t="str">
        <f t="shared" si="106"/>
        <v>N.A.</v>
      </c>
      <c r="BM124" s="2">
        <f t="shared" si="107"/>
        <v>7446582</v>
      </c>
      <c r="BO124" s="2">
        <v>1275</v>
      </c>
      <c r="BP124">
        <f t="shared" si="108"/>
        <v>6017</v>
      </c>
      <c r="BQ124">
        <f t="shared" si="109"/>
        <v>7671675</v>
      </c>
      <c r="BR124" s="2">
        <f t="shared" si="110"/>
        <v>0</v>
      </c>
      <c r="BS124" s="2">
        <f t="shared" si="111"/>
        <v>0</v>
      </c>
      <c r="BT124" s="2">
        <f t="shared" si="112"/>
        <v>0</v>
      </c>
      <c r="BU124" s="2">
        <f t="shared" si="113"/>
        <v>0</v>
      </c>
      <c r="BV124" s="84">
        <f t="shared" si="114"/>
        <v>0</v>
      </c>
      <c r="BW124" s="2">
        <f t="shared" si="115"/>
        <v>0</v>
      </c>
      <c r="BX124" s="2">
        <f t="shared" si="116"/>
        <v>0</v>
      </c>
      <c r="BY124" s="2">
        <f t="shared" si="117"/>
        <v>0</v>
      </c>
      <c r="BZ124" s="83" t="str">
        <f t="shared" si="118"/>
        <v>N.A.</v>
      </c>
      <c r="CA124" s="2">
        <f t="shared" si="119"/>
        <v>7671675</v>
      </c>
    </row>
    <row r="125" spans="1:79" x14ac:dyDescent="0.2">
      <c r="A125">
        <v>118</v>
      </c>
      <c r="B125" s="2">
        <v>11</v>
      </c>
      <c r="C125" s="2">
        <v>2151</v>
      </c>
      <c r="D125" s="2" t="s">
        <v>104</v>
      </c>
      <c r="E125" s="2">
        <v>1714343</v>
      </c>
      <c r="F125" s="2">
        <v>331.4</v>
      </c>
      <c r="G125" s="2">
        <v>4931</v>
      </c>
      <c r="H125" s="2">
        <v>1634133</v>
      </c>
      <c r="I125" s="2">
        <v>64168</v>
      </c>
      <c r="J125" s="82"/>
      <c r="K125" s="2">
        <v>318</v>
      </c>
      <c r="L125" s="2">
        <f t="shared" si="62"/>
        <v>5128</v>
      </c>
      <c r="M125" s="2">
        <f t="shared" si="63"/>
        <v>1630704</v>
      </c>
      <c r="N125" s="2">
        <f t="shared" si="64"/>
        <v>58547</v>
      </c>
      <c r="O125" s="2">
        <f t="shared" si="65"/>
        <v>19770</v>
      </c>
      <c r="P125" s="2">
        <f t="shared" si="66"/>
        <v>58547</v>
      </c>
      <c r="Q125" s="2">
        <f t="shared" si="67"/>
        <v>0</v>
      </c>
      <c r="R125" s="84">
        <f t="shared" si="68"/>
        <v>58547</v>
      </c>
      <c r="S125" s="2">
        <f t="shared" si="69"/>
        <v>2</v>
      </c>
      <c r="T125" s="2">
        <f t="shared" si="70"/>
        <v>0</v>
      </c>
      <c r="U125" s="2">
        <f t="shared" si="71"/>
        <v>2</v>
      </c>
      <c r="V125" s="83" t="str">
        <f t="shared" si="60"/>
        <v>70% Adj.</v>
      </c>
      <c r="W125" s="2">
        <f t="shared" si="72"/>
        <v>1689251</v>
      </c>
      <c r="X125" s="82"/>
      <c r="Y125" s="2">
        <v>312</v>
      </c>
      <c r="Z125">
        <f t="shared" si="73"/>
        <v>5333</v>
      </c>
      <c r="AA125">
        <f t="shared" si="74"/>
        <v>1663896</v>
      </c>
      <c r="AB125" s="2">
        <f t="shared" si="75"/>
        <v>30268</v>
      </c>
      <c r="AC125" s="2">
        <f t="shared" si="76"/>
        <v>0</v>
      </c>
      <c r="AD125" s="2">
        <f t="shared" si="77"/>
        <v>30268</v>
      </c>
      <c r="AE125" s="2">
        <f t="shared" si="78"/>
        <v>0</v>
      </c>
      <c r="AF125" s="84">
        <f t="shared" si="79"/>
        <v>30268</v>
      </c>
      <c r="AG125" s="2">
        <f t="shared" si="80"/>
        <v>2</v>
      </c>
      <c r="AH125" s="2">
        <f t="shared" si="81"/>
        <v>0</v>
      </c>
      <c r="AI125" s="2">
        <f t="shared" si="82"/>
        <v>2</v>
      </c>
      <c r="AJ125" s="83" t="str">
        <f t="shared" si="83"/>
        <v>60% Adj.</v>
      </c>
      <c r="AK125" s="2">
        <f t="shared" si="84"/>
        <v>1694164</v>
      </c>
      <c r="AM125" s="2">
        <v>302</v>
      </c>
      <c r="AN125">
        <f t="shared" si="85"/>
        <v>5546</v>
      </c>
      <c r="AO125">
        <f t="shared" si="86"/>
        <v>1674892</v>
      </c>
      <c r="AP125" s="2">
        <f t="shared" si="61"/>
        <v>19726</v>
      </c>
      <c r="AQ125" s="2">
        <f t="shared" si="87"/>
        <v>5643</v>
      </c>
      <c r="AR125" s="2">
        <f t="shared" si="88"/>
        <v>19726</v>
      </c>
      <c r="AS125" s="2">
        <f t="shared" si="89"/>
        <v>0</v>
      </c>
      <c r="AT125" s="84">
        <f t="shared" si="90"/>
        <v>19726</v>
      </c>
      <c r="AU125" s="2">
        <f t="shared" si="91"/>
        <v>2</v>
      </c>
      <c r="AV125" s="2">
        <f t="shared" si="92"/>
        <v>0</v>
      </c>
      <c r="AW125" s="2">
        <f t="shared" si="93"/>
        <v>2</v>
      </c>
      <c r="AX125" s="83" t="str">
        <f t="shared" si="94"/>
        <v>50% Adj.</v>
      </c>
      <c r="AY125" s="2">
        <f t="shared" si="95"/>
        <v>1694618</v>
      </c>
      <c r="AZ125" s="82"/>
      <c r="BA125" s="2">
        <v>293</v>
      </c>
      <c r="BB125">
        <f t="shared" si="96"/>
        <v>5768</v>
      </c>
      <c r="BC125">
        <f t="shared" si="97"/>
        <v>1690024</v>
      </c>
      <c r="BD125" s="2">
        <f t="shared" si="98"/>
        <v>9728</v>
      </c>
      <c r="BE125" s="2">
        <f t="shared" si="99"/>
        <v>1617</v>
      </c>
      <c r="BF125" s="2">
        <f t="shared" si="100"/>
        <v>9728</v>
      </c>
      <c r="BG125" s="2">
        <f t="shared" si="101"/>
        <v>0</v>
      </c>
      <c r="BH125" s="84">
        <f t="shared" si="102"/>
        <v>9728</v>
      </c>
      <c r="BI125" s="2">
        <f t="shared" si="103"/>
        <v>2</v>
      </c>
      <c r="BJ125" s="2">
        <f t="shared" si="104"/>
        <v>0</v>
      </c>
      <c r="BK125" s="2">
        <f t="shared" si="105"/>
        <v>2</v>
      </c>
      <c r="BL125" s="83" t="str">
        <f t="shared" si="106"/>
        <v>40% Adj.</v>
      </c>
      <c r="BM125" s="2">
        <f t="shared" si="107"/>
        <v>1699752</v>
      </c>
      <c r="BO125" s="2">
        <v>289</v>
      </c>
      <c r="BP125">
        <f t="shared" si="108"/>
        <v>5999</v>
      </c>
      <c r="BQ125">
        <f t="shared" si="109"/>
        <v>1733711</v>
      </c>
      <c r="BR125" s="2">
        <f t="shared" si="110"/>
        <v>0</v>
      </c>
      <c r="BS125" s="2">
        <f t="shared" si="111"/>
        <v>0</v>
      </c>
      <c r="BT125" s="2">
        <f t="shared" si="112"/>
        <v>0</v>
      </c>
      <c r="BU125" s="2">
        <f t="shared" si="113"/>
        <v>0</v>
      </c>
      <c r="BV125" s="84">
        <f t="shared" si="114"/>
        <v>0</v>
      </c>
      <c r="BW125" s="2">
        <f t="shared" si="115"/>
        <v>0</v>
      </c>
      <c r="BX125" s="2">
        <f t="shared" si="116"/>
        <v>0</v>
      </c>
      <c r="BY125" s="2">
        <f t="shared" si="117"/>
        <v>0</v>
      </c>
      <c r="BZ125" s="83" t="str">
        <f t="shared" si="118"/>
        <v>N.A.</v>
      </c>
      <c r="CA125" s="2">
        <f t="shared" si="119"/>
        <v>1733711</v>
      </c>
    </row>
    <row r="126" spans="1:79" x14ac:dyDescent="0.2">
      <c r="A126">
        <v>119</v>
      </c>
      <c r="B126" s="2">
        <v>15</v>
      </c>
      <c r="C126" s="2">
        <v>2169</v>
      </c>
      <c r="D126" s="2" t="s">
        <v>105</v>
      </c>
      <c r="E126" s="2">
        <v>9598120</v>
      </c>
      <c r="F126" s="2">
        <v>2068.5</v>
      </c>
      <c r="G126" s="2">
        <v>4931</v>
      </c>
      <c r="H126" s="2">
        <v>10199774</v>
      </c>
      <c r="I126" s="2">
        <v>0</v>
      </c>
      <c r="J126" s="82"/>
      <c r="K126" s="2">
        <v>2050</v>
      </c>
      <c r="L126" s="2">
        <f t="shared" si="62"/>
        <v>5128</v>
      </c>
      <c r="M126" s="2">
        <f t="shared" si="63"/>
        <v>10512400</v>
      </c>
      <c r="N126" s="2">
        <f t="shared" si="64"/>
        <v>0</v>
      </c>
      <c r="O126" s="2">
        <f t="shared" si="65"/>
        <v>0</v>
      </c>
      <c r="P126" s="2">
        <f t="shared" si="66"/>
        <v>0</v>
      </c>
      <c r="Q126" s="2">
        <f t="shared" si="67"/>
        <v>0</v>
      </c>
      <c r="R126" s="84">
        <f t="shared" si="68"/>
        <v>0</v>
      </c>
      <c r="S126" s="2">
        <f t="shared" si="69"/>
        <v>0</v>
      </c>
      <c r="T126" s="2">
        <f t="shared" si="70"/>
        <v>0</v>
      </c>
      <c r="U126" s="2">
        <f t="shared" si="71"/>
        <v>0</v>
      </c>
      <c r="V126" s="83" t="str">
        <f t="shared" si="60"/>
        <v>N.A.</v>
      </c>
      <c r="W126" s="2">
        <f t="shared" si="72"/>
        <v>10512400</v>
      </c>
      <c r="X126" s="82"/>
      <c r="Y126" s="2">
        <v>2006</v>
      </c>
      <c r="Z126">
        <f t="shared" si="73"/>
        <v>5333</v>
      </c>
      <c r="AA126">
        <f t="shared" si="74"/>
        <v>10697998</v>
      </c>
      <c r="AB126" s="2">
        <f t="shared" si="75"/>
        <v>0</v>
      </c>
      <c r="AC126" s="2">
        <f t="shared" si="76"/>
        <v>0</v>
      </c>
      <c r="AD126" s="2">
        <f t="shared" si="77"/>
        <v>0</v>
      </c>
      <c r="AE126" s="2">
        <f t="shared" si="78"/>
        <v>0</v>
      </c>
      <c r="AF126" s="84">
        <f t="shared" si="79"/>
        <v>0</v>
      </c>
      <c r="AG126" s="2">
        <f t="shared" si="80"/>
        <v>0</v>
      </c>
      <c r="AH126" s="2">
        <f t="shared" si="81"/>
        <v>0</v>
      </c>
      <c r="AI126" s="2">
        <f t="shared" si="82"/>
        <v>0</v>
      </c>
      <c r="AJ126" s="83" t="str">
        <f t="shared" si="83"/>
        <v>N.A.</v>
      </c>
      <c r="AK126" s="2">
        <f t="shared" si="84"/>
        <v>10697998</v>
      </c>
      <c r="AM126" s="2">
        <v>1972</v>
      </c>
      <c r="AN126">
        <f t="shared" si="85"/>
        <v>5546</v>
      </c>
      <c r="AO126">
        <f t="shared" si="86"/>
        <v>10936712</v>
      </c>
      <c r="AP126" s="2">
        <f t="shared" si="61"/>
        <v>0</v>
      </c>
      <c r="AQ126" s="2">
        <f t="shared" si="87"/>
        <v>0</v>
      </c>
      <c r="AR126" s="2">
        <f t="shared" si="88"/>
        <v>0</v>
      </c>
      <c r="AS126" s="2">
        <f t="shared" si="89"/>
        <v>0</v>
      </c>
      <c r="AT126" s="84">
        <f t="shared" si="90"/>
        <v>0</v>
      </c>
      <c r="AU126" s="2">
        <f t="shared" si="91"/>
        <v>0</v>
      </c>
      <c r="AV126" s="2">
        <f t="shared" si="92"/>
        <v>0</v>
      </c>
      <c r="AW126" s="2">
        <f t="shared" si="93"/>
        <v>0</v>
      </c>
      <c r="AX126" s="83" t="str">
        <f t="shared" si="94"/>
        <v>N.A.</v>
      </c>
      <c r="AY126" s="2">
        <f t="shared" si="95"/>
        <v>10936712</v>
      </c>
      <c r="AZ126" s="82"/>
      <c r="BA126" s="2">
        <v>1935</v>
      </c>
      <c r="BB126">
        <f t="shared" si="96"/>
        <v>5768</v>
      </c>
      <c r="BC126">
        <f t="shared" si="97"/>
        <v>11161080</v>
      </c>
      <c r="BD126" s="2">
        <f t="shared" si="98"/>
        <v>0</v>
      </c>
      <c r="BE126" s="2">
        <f t="shared" si="99"/>
        <v>0</v>
      </c>
      <c r="BF126" s="2">
        <f t="shared" si="100"/>
        <v>0</v>
      </c>
      <c r="BG126" s="2">
        <f t="shared" si="101"/>
        <v>0</v>
      </c>
      <c r="BH126" s="84">
        <f t="shared" si="102"/>
        <v>0</v>
      </c>
      <c r="BI126" s="2">
        <f t="shared" si="103"/>
        <v>0</v>
      </c>
      <c r="BJ126" s="2">
        <f t="shared" si="104"/>
        <v>0</v>
      </c>
      <c r="BK126" s="2">
        <f t="shared" si="105"/>
        <v>0</v>
      </c>
      <c r="BL126" s="83" t="str">
        <f t="shared" si="106"/>
        <v>N.A.</v>
      </c>
      <c r="BM126" s="2">
        <f t="shared" si="107"/>
        <v>11161080</v>
      </c>
      <c r="BO126" s="2">
        <v>1904</v>
      </c>
      <c r="BP126">
        <f t="shared" si="108"/>
        <v>5999</v>
      </c>
      <c r="BQ126">
        <f t="shared" si="109"/>
        <v>11422096</v>
      </c>
      <c r="BR126" s="2">
        <f t="shared" si="110"/>
        <v>0</v>
      </c>
      <c r="BS126" s="2">
        <f t="shared" si="111"/>
        <v>0</v>
      </c>
      <c r="BT126" s="2">
        <f t="shared" si="112"/>
        <v>0</v>
      </c>
      <c r="BU126" s="2">
        <f t="shared" si="113"/>
        <v>0</v>
      </c>
      <c r="BV126" s="84">
        <f t="shared" si="114"/>
        <v>0</v>
      </c>
      <c r="BW126" s="2">
        <f t="shared" si="115"/>
        <v>0</v>
      </c>
      <c r="BX126" s="2">
        <f t="shared" si="116"/>
        <v>0</v>
      </c>
      <c r="BY126" s="2">
        <f t="shared" si="117"/>
        <v>0</v>
      </c>
      <c r="BZ126" s="83" t="str">
        <f t="shared" si="118"/>
        <v>N.A.</v>
      </c>
      <c r="CA126" s="2">
        <f t="shared" si="119"/>
        <v>11422096</v>
      </c>
    </row>
    <row r="127" spans="1:79" x14ac:dyDescent="0.2">
      <c r="A127">
        <v>120</v>
      </c>
      <c r="B127" s="2">
        <v>13</v>
      </c>
      <c r="C127" s="2">
        <v>2205</v>
      </c>
      <c r="D127" s="2" t="s">
        <v>106</v>
      </c>
      <c r="E127" s="2">
        <v>1612519</v>
      </c>
      <c r="F127" s="2">
        <v>304.3</v>
      </c>
      <c r="G127" s="2">
        <v>5017</v>
      </c>
      <c r="H127" s="2">
        <v>1526673</v>
      </c>
      <c r="I127" s="2">
        <v>68677</v>
      </c>
      <c r="J127" s="82"/>
      <c r="K127" s="2">
        <v>278</v>
      </c>
      <c r="L127" s="2">
        <f t="shared" si="62"/>
        <v>5214</v>
      </c>
      <c r="M127" s="2">
        <f t="shared" si="63"/>
        <v>1449492</v>
      </c>
      <c r="N127" s="2">
        <f t="shared" si="64"/>
        <v>114119</v>
      </c>
      <c r="O127" s="2">
        <f t="shared" si="65"/>
        <v>92448</v>
      </c>
      <c r="P127" s="2">
        <f t="shared" si="66"/>
        <v>114119</v>
      </c>
      <c r="Q127" s="2">
        <f t="shared" si="67"/>
        <v>0</v>
      </c>
      <c r="R127" s="84">
        <f t="shared" si="68"/>
        <v>114119</v>
      </c>
      <c r="S127" s="2">
        <f t="shared" si="69"/>
        <v>2</v>
      </c>
      <c r="T127" s="2">
        <f t="shared" si="70"/>
        <v>0</v>
      </c>
      <c r="U127" s="2">
        <f t="shared" si="71"/>
        <v>2</v>
      </c>
      <c r="V127" s="83" t="str">
        <f t="shared" si="60"/>
        <v>70% Adj.</v>
      </c>
      <c r="W127" s="2">
        <f t="shared" si="72"/>
        <v>1563611</v>
      </c>
      <c r="X127" s="82"/>
      <c r="Y127" s="2">
        <v>260</v>
      </c>
      <c r="Z127">
        <f t="shared" si="73"/>
        <v>5419</v>
      </c>
      <c r="AA127">
        <f t="shared" si="74"/>
        <v>1408940</v>
      </c>
      <c r="AB127" s="2">
        <f t="shared" si="75"/>
        <v>122147</v>
      </c>
      <c r="AC127" s="2">
        <f t="shared" si="76"/>
        <v>55047</v>
      </c>
      <c r="AD127" s="2">
        <f t="shared" si="77"/>
        <v>122147</v>
      </c>
      <c r="AE127" s="2">
        <f t="shared" si="78"/>
        <v>0</v>
      </c>
      <c r="AF127" s="84">
        <f t="shared" si="79"/>
        <v>122147</v>
      </c>
      <c r="AG127" s="2">
        <f t="shared" si="80"/>
        <v>2</v>
      </c>
      <c r="AH127" s="2">
        <f t="shared" si="81"/>
        <v>0</v>
      </c>
      <c r="AI127" s="2">
        <f t="shared" si="82"/>
        <v>2</v>
      </c>
      <c r="AJ127" s="83" t="str">
        <f t="shared" si="83"/>
        <v>60% Adj.</v>
      </c>
      <c r="AK127" s="2">
        <f t="shared" si="84"/>
        <v>1531087</v>
      </c>
      <c r="AM127" s="2">
        <v>248</v>
      </c>
      <c r="AN127">
        <f t="shared" si="85"/>
        <v>5632</v>
      </c>
      <c r="AO127">
        <f t="shared" si="86"/>
        <v>1396736</v>
      </c>
      <c r="AP127" s="2">
        <f t="shared" si="61"/>
        <v>107892</v>
      </c>
      <c r="AQ127" s="2">
        <f t="shared" si="87"/>
        <v>26293</v>
      </c>
      <c r="AR127" s="2">
        <f t="shared" si="88"/>
        <v>107892</v>
      </c>
      <c r="AS127" s="2">
        <f t="shared" si="89"/>
        <v>0</v>
      </c>
      <c r="AT127" s="84">
        <f t="shared" si="90"/>
        <v>107892</v>
      </c>
      <c r="AU127" s="2">
        <f t="shared" si="91"/>
        <v>2</v>
      </c>
      <c r="AV127" s="2">
        <f t="shared" si="92"/>
        <v>0</v>
      </c>
      <c r="AW127" s="2">
        <f t="shared" si="93"/>
        <v>2</v>
      </c>
      <c r="AX127" s="83" t="str">
        <f t="shared" si="94"/>
        <v>50% Adj.</v>
      </c>
      <c r="AY127" s="2">
        <f t="shared" si="95"/>
        <v>1504628</v>
      </c>
      <c r="AZ127" s="82"/>
      <c r="BA127" s="2">
        <v>232</v>
      </c>
      <c r="BB127">
        <f t="shared" si="96"/>
        <v>5854</v>
      </c>
      <c r="BC127">
        <f t="shared" si="97"/>
        <v>1358128</v>
      </c>
      <c r="BD127" s="2">
        <f t="shared" si="98"/>
        <v>101756</v>
      </c>
      <c r="BE127" s="2">
        <f t="shared" si="99"/>
        <v>52575</v>
      </c>
      <c r="BF127" s="2">
        <f t="shared" si="100"/>
        <v>101756</v>
      </c>
      <c r="BG127" s="2">
        <f t="shared" si="101"/>
        <v>0</v>
      </c>
      <c r="BH127" s="84">
        <f t="shared" si="102"/>
        <v>101756</v>
      </c>
      <c r="BI127" s="2">
        <f t="shared" si="103"/>
        <v>2</v>
      </c>
      <c r="BJ127" s="2">
        <f t="shared" si="104"/>
        <v>0</v>
      </c>
      <c r="BK127" s="2">
        <f t="shared" si="105"/>
        <v>2</v>
      </c>
      <c r="BL127" s="83" t="str">
        <f t="shared" si="106"/>
        <v>40% Adj.</v>
      </c>
      <c r="BM127" s="2">
        <f t="shared" si="107"/>
        <v>1459884</v>
      </c>
      <c r="BO127" s="2">
        <v>221</v>
      </c>
      <c r="BP127">
        <f t="shared" si="108"/>
        <v>6085</v>
      </c>
      <c r="BQ127">
        <f t="shared" si="109"/>
        <v>1344785</v>
      </c>
      <c r="BR127" s="2">
        <f t="shared" si="110"/>
        <v>80320</v>
      </c>
      <c r="BS127" s="2">
        <f t="shared" si="111"/>
        <v>26924</v>
      </c>
      <c r="BT127" s="2">
        <f t="shared" si="112"/>
        <v>80320</v>
      </c>
      <c r="BU127" s="2">
        <f t="shared" si="113"/>
        <v>0</v>
      </c>
      <c r="BV127" s="84">
        <f t="shared" si="114"/>
        <v>80320</v>
      </c>
      <c r="BW127" s="2">
        <f t="shared" si="115"/>
        <v>2</v>
      </c>
      <c r="BX127" s="2">
        <f t="shared" si="116"/>
        <v>0</v>
      </c>
      <c r="BY127" s="2">
        <f t="shared" si="117"/>
        <v>2</v>
      </c>
      <c r="BZ127" s="83" t="str">
        <f t="shared" si="118"/>
        <v>30% Adj.</v>
      </c>
      <c r="CA127" s="2">
        <f t="shared" si="119"/>
        <v>1425105</v>
      </c>
    </row>
    <row r="128" spans="1:79" x14ac:dyDescent="0.2">
      <c r="A128">
        <v>121</v>
      </c>
      <c r="B128" s="2">
        <v>7</v>
      </c>
      <c r="C128" s="2">
        <v>2295</v>
      </c>
      <c r="D128" s="2" t="s">
        <v>107</v>
      </c>
      <c r="E128" s="2">
        <v>6439952</v>
      </c>
      <c r="F128" s="2">
        <v>1388.6</v>
      </c>
      <c r="G128" s="2">
        <v>4931</v>
      </c>
      <c r="H128" s="2">
        <v>6847187</v>
      </c>
      <c r="I128" s="2">
        <v>0</v>
      </c>
      <c r="J128" s="82"/>
      <c r="K128" s="2">
        <v>1353</v>
      </c>
      <c r="L128" s="2">
        <f t="shared" si="62"/>
        <v>5128</v>
      </c>
      <c r="M128" s="2">
        <f t="shared" si="63"/>
        <v>6938184</v>
      </c>
      <c r="N128" s="2">
        <f t="shared" si="64"/>
        <v>0</v>
      </c>
      <c r="O128" s="2">
        <f t="shared" si="65"/>
        <v>0</v>
      </c>
      <c r="P128" s="2">
        <f t="shared" si="66"/>
        <v>0</v>
      </c>
      <c r="Q128" s="2">
        <f t="shared" si="67"/>
        <v>0</v>
      </c>
      <c r="R128" s="84">
        <f t="shared" si="68"/>
        <v>0</v>
      </c>
      <c r="S128" s="2">
        <f t="shared" si="69"/>
        <v>0</v>
      </c>
      <c r="T128" s="2">
        <f t="shared" si="70"/>
        <v>0</v>
      </c>
      <c r="U128" s="2">
        <f t="shared" si="71"/>
        <v>0</v>
      </c>
      <c r="V128" s="83" t="str">
        <f t="shared" si="60"/>
        <v>N.A.</v>
      </c>
      <c r="W128" s="2">
        <f t="shared" si="72"/>
        <v>6938184</v>
      </c>
      <c r="X128" s="82"/>
      <c r="Y128" s="2">
        <v>1324</v>
      </c>
      <c r="Z128">
        <f t="shared" si="73"/>
        <v>5333</v>
      </c>
      <c r="AA128">
        <f t="shared" si="74"/>
        <v>7060892</v>
      </c>
      <c r="AB128" s="2">
        <f t="shared" si="75"/>
        <v>0</v>
      </c>
      <c r="AC128" s="2">
        <f t="shared" si="76"/>
        <v>0</v>
      </c>
      <c r="AD128" s="2">
        <f t="shared" si="77"/>
        <v>0</v>
      </c>
      <c r="AE128" s="2">
        <f t="shared" si="78"/>
        <v>0</v>
      </c>
      <c r="AF128" s="84">
        <f t="shared" si="79"/>
        <v>0</v>
      </c>
      <c r="AG128" s="2">
        <f t="shared" si="80"/>
        <v>0</v>
      </c>
      <c r="AH128" s="2">
        <f t="shared" si="81"/>
        <v>0</v>
      </c>
      <c r="AI128" s="2">
        <f t="shared" si="82"/>
        <v>0</v>
      </c>
      <c r="AJ128" s="83" t="str">
        <f t="shared" si="83"/>
        <v>N.A.</v>
      </c>
      <c r="AK128" s="2">
        <f t="shared" si="84"/>
        <v>7060892</v>
      </c>
      <c r="AM128" s="2">
        <v>1299</v>
      </c>
      <c r="AN128">
        <f t="shared" si="85"/>
        <v>5546</v>
      </c>
      <c r="AO128">
        <f t="shared" si="86"/>
        <v>7204254</v>
      </c>
      <c r="AP128" s="2">
        <f t="shared" si="61"/>
        <v>0</v>
      </c>
      <c r="AQ128" s="2">
        <f t="shared" si="87"/>
        <v>0</v>
      </c>
      <c r="AR128" s="2">
        <f t="shared" si="88"/>
        <v>0</v>
      </c>
      <c r="AS128" s="2">
        <f t="shared" si="89"/>
        <v>0</v>
      </c>
      <c r="AT128" s="84">
        <f t="shared" si="90"/>
        <v>0</v>
      </c>
      <c r="AU128" s="2">
        <f t="shared" si="91"/>
        <v>0</v>
      </c>
      <c r="AV128" s="2">
        <f t="shared" si="92"/>
        <v>0</v>
      </c>
      <c r="AW128" s="2">
        <f t="shared" si="93"/>
        <v>0</v>
      </c>
      <c r="AX128" s="83" t="str">
        <f t="shared" si="94"/>
        <v>N.A.</v>
      </c>
      <c r="AY128" s="2">
        <f t="shared" si="95"/>
        <v>7204254</v>
      </c>
      <c r="AZ128" s="82"/>
      <c r="BA128" s="2">
        <v>1274</v>
      </c>
      <c r="BB128">
        <f t="shared" si="96"/>
        <v>5768</v>
      </c>
      <c r="BC128">
        <f t="shared" si="97"/>
        <v>7348432</v>
      </c>
      <c r="BD128" s="2">
        <f t="shared" si="98"/>
        <v>0</v>
      </c>
      <c r="BE128" s="2">
        <f t="shared" si="99"/>
        <v>0</v>
      </c>
      <c r="BF128" s="2">
        <f t="shared" si="100"/>
        <v>0</v>
      </c>
      <c r="BG128" s="2">
        <f t="shared" si="101"/>
        <v>0</v>
      </c>
      <c r="BH128" s="84">
        <f t="shared" si="102"/>
        <v>0</v>
      </c>
      <c r="BI128" s="2">
        <f t="shared" si="103"/>
        <v>0</v>
      </c>
      <c r="BJ128" s="2">
        <f t="shared" si="104"/>
        <v>0</v>
      </c>
      <c r="BK128" s="2">
        <f t="shared" si="105"/>
        <v>0</v>
      </c>
      <c r="BL128" s="83" t="str">
        <f t="shared" si="106"/>
        <v>N.A.</v>
      </c>
      <c r="BM128" s="2">
        <f t="shared" si="107"/>
        <v>7348432</v>
      </c>
      <c r="BO128" s="2">
        <v>1245</v>
      </c>
      <c r="BP128">
        <f t="shared" si="108"/>
        <v>5999</v>
      </c>
      <c r="BQ128">
        <f t="shared" si="109"/>
        <v>7468755</v>
      </c>
      <c r="BR128" s="2">
        <f t="shared" si="110"/>
        <v>0</v>
      </c>
      <c r="BS128" s="2">
        <f t="shared" si="111"/>
        <v>0</v>
      </c>
      <c r="BT128" s="2">
        <f t="shared" si="112"/>
        <v>0</v>
      </c>
      <c r="BU128" s="2">
        <f t="shared" si="113"/>
        <v>0</v>
      </c>
      <c r="BV128" s="84">
        <f t="shared" si="114"/>
        <v>0</v>
      </c>
      <c r="BW128" s="2">
        <f t="shared" si="115"/>
        <v>0</v>
      </c>
      <c r="BX128" s="2">
        <f t="shared" si="116"/>
        <v>0</v>
      </c>
      <c r="BY128" s="2">
        <f t="shared" si="117"/>
        <v>0</v>
      </c>
      <c r="BZ128" s="83" t="str">
        <f t="shared" si="118"/>
        <v>N.A.</v>
      </c>
      <c r="CA128" s="2">
        <f t="shared" si="119"/>
        <v>7468755</v>
      </c>
    </row>
    <row r="129" spans="1:79" x14ac:dyDescent="0.2">
      <c r="A129">
        <v>122</v>
      </c>
      <c r="B129" s="2">
        <v>5</v>
      </c>
      <c r="C129" s="2">
        <v>2313</v>
      </c>
      <c r="D129" s="2" t="s">
        <v>108</v>
      </c>
      <c r="E129" s="2">
        <v>19861555</v>
      </c>
      <c r="F129" s="2">
        <v>4090.5</v>
      </c>
      <c r="G129" s="2">
        <v>4958</v>
      </c>
      <c r="H129" s="2">
        <v>20280699</v>
      </c>
      <c r="I129" s="2">
        <v>0</v>
      </c>
      <c r="J129" s="82"/>
      <c r="K129" s="2">
        <v>4039</v>
      </c>
      <c r="L129" s="2">
        <f t="shared" si="62"/>
        <v>5155</v>
      </c>
      <c r="M129" s="2">
        <f t="shared" si="63"/>
        <v>20821045</v>
      </c>
      <c r="N129" s="2">
        <f t="shared" si="64"/>
        <v>0</v>
      </c>
      <c r="O129" s="2">
        <f t="shared" si="65"/>
        <v>0</v>
      </c>
      <c r="P129" s="2">
        <f t="shared" si="66"/>
        <v>0</v>
      </c>
      <c r="Q129" s="2">
        <f t="shared" si="67"/>
        <v>0</v>
      </c>
      <c r="R129" s="84">
        <f t="shared" si="68"/>
        <v>0</v>
      </c>
      <c r="S129" s="2">
        <f t="shared" si="69"/>
        <v>0</v>
      </c>
      <c r="T129" s="2">
        <f t="shared" si="70"/>
        <v>0</v>
      </c>
      <c r="U129" s="2">
        <f t="shared" si="71"/>
        <v>0</v>
      </c>
      <c r="V129" s="83" t="str">
        <f t="shared" si="60"/>
        <v>N.A.</v>
      </c>
      <c r="W129" s="2">
        <f t="shared" si="72"/>
        <v>20821045</v>
      </c>
      <c r="X129" s="82"/>
      <c r="Y129" s="2">
        <v>4025</v>
      </c>
      <c r="Z129">
        <f t="shared" si="73"/>
        <v>5360</v>
      </c>
      <c r="AA129">
        <f t="shared" si="74"/>
        <v>21574000</v>
      </c>
      <c r="AB129" s="2">
        <f t="shared" si="75"/>
        <v>0</v>
      </c>
      <c r="AC129" s="2">
        <f t="shared" si="76"/>
        <v>0</v>
      </c>
      <c r="AD129" s="2">
        <f t="shared" si="77"/>
        <v>0</v>
      </c>
      <c r="AE129" s="2">
        <f t="shared" si="78"/>
        <v>0</v>
      </c>
      <c r="AF129" s="84">
        <f t="shared" si="79"/>
        <v>0</v>
      </c>
      <c r="AG129" s="2">
        <f t="shared" si="80"/>
        <v>0</v>
      </c>
      <c r="AH129" s="2">
        <f t="shared" si="81"/>
        <v>0</v>
      </c>
      <c r="AI129" s="2">
        <f t="shared" si="82"/>
        <v>0</v>
      </c>
      <c r="AJ129" s="83" t="str">
        <f t="shared" si="83"/>
        <v>N.A.</v>
      </c>
      <c r="AK129" s="2">
        <f t="shared" si="84"/>
        <v>21574000</v>
      </c>
      <c r="AM129" s="2">
        <v>3980</v>
      </c>
      <c r="AN129">
        <f t="shared" si="85"/>
        <v>5573</v>
      </c>
      <c r="AO129">
        <f t="shared" si="86"/>
        <v>22180540</v>
      </c>
      <c r="AP129" s="2">
        <f t="shared" si="61"/>
        <v>0</v>
      </c>
      <c r="AQ129" s="2">
        <f t="shared" si="87"/>
        <v>0</v>
      </c>
      <c r="AR129" s="2">
        <f t="shared" si="88"/>
        <v>0</v>
      </c>
      <c r="AS129" s="2">
        <f t="shared" si="89"/>
        <v>0</v>
      </c>
      <c r="AT129" s="84">
        <f t="shared" si="90"/>
        <v>0</v>
      </c>
      <c r="AU129" s="2">
        <f t="shared" si="91"/>
        <v>0</v>
      </c>
      <c r="AV129" s="2">
        <f t="shared" si="92"/>
        <v>0</v>
      </c>
      <c r="AW129" s="2">
        <f t="shared" si="93"/>
        <v>0</v>
      </c>
      <c r="AX129" s="83" t="str">
        <f t="shared" si="94"/>
        <v>N.A.</v>
      </c>
      <c r="AY129" s="2">
        <f t="shared" si="95"/>
        <v>22180540</v>
      </c>
      <c r="AZ129" s="82"/>
      <c r="BA129" s="2">
        <v>3923</v>
      </c>
      <c r="BB129">
        <f t="shared" si="96"/>
        <v>5795</v>
      </c>
      <c r="BC129">
        <f t="shared" si="97"/>
        <v>22733785</v>
      </c>
      <c r="BD129" s="2">
        <f t="shared" si="98"/>
        <v>0</v>
      </c>
      <c r="BE129" s="2">
        <f t="shared" si="99"/>
        <v>0</v>
      </c>
      <c r="BF129" s="2">
        <f t="shared" si="100"/>
        <v>0</v>
      </c>
      <c r="BG129" s="2">
        <f t="shared" si="101"/>
        <v>0</v>
      </c>
      <c r="BH129" s="84">
        <f t="shared" si="102"/>
        <v>0</v>
      </c>
      <c r="BI129" s="2">
        <f t="shared" si="103"/>
        <v>0</v>
      </c>
      <c r="BJ129" s="2">
        <f t="shared" si="104"/>
        <v>0</v>
      </c>
      <c r="BK129" s="2">
        <f t="shared" si="105"/>
        <v>0</v>
      </c>
      <c r="BL129" s="83" t="str">
        <f t="shared" si="106"/>
        <v>N.A.</v>
      </c>
      <c r="BM129" s="2">
        <f t="shared" si="107"/>
        <v>22733785</v>
      </c>
      <c r="BO129" s="2">
        <v>3820</v>
      </c>
      <c r="BP129">
        <f t="shared" si="108"/>
        <v>6026</v>
      </c>
      <c r="BQ129">
        <f t="shared" si="109"/>
        <v>23019320</v>
      </c>
      <c r="BR129" s="2">
        <f t="shared" si="110"/>
        <v>0</v>
      </c>
      <c r="BS129" s="2">
        <f t="shared" si="111"/>
        <v>0</v>
      </c>
      <c r="BT129" s="2">
        <f t="shared" si="112"/>
        <v>0</v>
      </c>
      <c r="BU129" s="2">
        <f t="shared" si="113"/>
        <v>0</v>
      </c>
      <c r="BV129" s="84">
        <f t="shared" si="114"/>
        <v>0</v>
      </c>
      <c r="BW129" s="2">
        <f t="shared" si="115"/>
        <v>0</v>
      </c>
      <c r="BX129" s="2">
        <f t="shared" si="116"/>
        <v>0</v>
      </c>
      <c r="BY129" s="2">
        <f t="shared" si="117"/>
        <v>0</v>
      </c>
      <c r="BZ129" s="83" t="str">
        <f t="shared" si="118"/>
        <v>N.A.</v>
      </c>
      <c r="CA129" s="2">
        <f t="shared" si="119"/>
        <v>23019320</v>
      </c>
    </row>
    <row r="130" spans="1:79" x14ac:dyDescent="0.2">
      <c r="A130">
        <v>123</v>
      </c>
      <c r="B130" s="2">
        <v>16</v>
      </c>
      <c r="C130" s="2">
        <v>2322</v>
      </c>
      <c r="D130" s="2" t="s">
        <v>109</v>
      </c>
      <c r="E130" s="2">
        <v>12025306</v>
      </c>
      <c r="F130" s="2">
        <v>2445.9</v>
      </c>
      <c r="G130" s="2">
        <v>4931</v>
      </c>
      <c r="H130" s="2">
        <v>12060733</v>
      </c>
      <c r="I130" s="2">
        <v>0</v>
      </c>
      <c r="J130" s="82"/>
      <c r="K130" s="2">
        <v>2388</v>
      </c>
      <c r="L130" s="2">
        <f t="shared" si="62"/>
        <v>5128</v>
      </c>
      <c r="M130" s="2">
        <f t="shared" si="63"/>
        <v>12245664</v>
      </c>
      <c r="N130" s="2">
        <f t="shared" si="64"/>
        <v>0</v>
      </c>
      <c r="O130" s="2">
        <f t="shared" si="65"/>
        <v>0</v>
      </c>
      <c r="P130" s="2">
        <f t="shared" si="66"/>
        <v>0</v>
      </c>
      <c r="Q130" s="2">
        <f t="shared" si="67"/>
        <v>0</v>
      </c>
      <c r="R130" s="84">
        <f t="shared" si="68"/>
        <v>0</v>
      </c>
      <c r="S130" s="2">
        <f t="shared" si="69"/>
        <v>0</v>
      </c>
      <c r="T130" s="2">
        <f t="shared" si="70"/>
        <v>0</v>
      </c>
      <c r="U130" s="2">
        <f t="shared" si="71"/>
        <v>0</v>
      </c>
      <c r="V130" s="83" t="str">
        <f t="shared" si="60"/>
        <v>N.A.</v>
      </c>
      <c r="W130" s="2">
        <f t="shared" si="72"/>
        <v>12245664</v>
      </c>
      <c r="X130" s="82"/>
      <c r="Y130" s="2">
        <v>2342</v>
      </c>
      <c r="Z130">
        <f t="shared" si="73"/>
        <v>5333</v>
      </c>
      <c r="AA130">
        <f t="shared" si="74"/>
        <v>12489886</v>
      </c>
      <c r="AB130" s="2">
        <f t="shared" si="75"/>
        <v>0</v>
      </c>
      <c r="AC130" s="2">
        <f t="shared" si="76"/>
        <v>0</v>
      </c>
      <c r="AD130" s="2">
        <f t="shared" si="77"/>
        <v>0</v>
      </c>
      <c r="AE130" s="2">
        <f t="shared" si="78"/>
        <v>0</v>
      </c>
      <c r="AF130" s="84">
        <f t="shared" si="79"/>
        <v>0</v>
      </c>
      <c r="AG130" s="2">
        <f t="shared" si="80"/>
        <v>0</v>
      </c>
      <c r="AH130" s="2">
        <f t="shared" si="81"/>
        <v>0</v>
      </c>
      <c r="AI130" s="2">
        <f t="shared" si="82"/>
        <v>0</v>
      </c>
      <c r="AJ130" s="83" t="str">
        <f t="shared" si="83"/>
        <v>N.A.</v>
      </c>
      <c r="AK130" s="2">
        <f t="shared" si="84"/>
        <v>12489886</v>
      </c>
      <c r="AM130" s="2">
        <v>2326</v>
      </c>
      <c r="AN130">
        <f t="shared" si="85"/>
        <v>5546</v>
      </c>
      <c r="AO130">
        <f t="shared" si="86"/>
        <v>12899996</v>
      </c>
      <c r="AP130" s="2">
        <f t="shared" si="61"/>
        <v>0</v>
      </c>
      <c r="AQ130" s="2">
        <f t="shared" si="87"/>
        <v>0</v>
      </c>
      <c r="AR130" s="2">
        <f t="shared" si="88"/>
        <v>0</v>
      </c>
      <c r="AS130" s="2">
        <f t="shared" si="89"/>
        <v>0</v>
      </c>
      <c r="AT130" s="84">
        <f t="shared" si="90"/>
        <v>0</v>
      </c>
      <c r="AU130" s="2">
        <f t="shared" si="91"/>
        <v>0</v>
      </c>
      <c r="AV130" s="2">
        <f t="shared" si="92"/>
        <v>0</v>
      </c>
      <c r="AW130" s="2">
        <f t="shared" si="93"/>
        <v>0</v>
      </c>
      <c r="AX130" s="83" t="str">
        <f t="shared" si="94"/>
        <v>N.A.</v>
      </c>
      <c r="AY130" s="2">
        <f t="shared" si="95"/>
        <v>12899996</v>
      </c>
      <c r="AZ130" s="82"/>
      <c r="BA130" s="2">
        <v>2272</v>
      </c>
      <c r="BB130">
        <f t="shared" si="96"/>
        <v>5768</v>
      </c>
      <c r="BC130">
        <f t="shared" si="97"/>
        <v>13104896</v>
      </c>
      <c r="BD130" s="2">
        <f t="shared" si="98"/>
        <v>0</v>
      </c>
      <c r="BE130" s="2">
        <f t="shared" si="99"/>
        <v>0</v>
      </c>
      <c r="BF130" s="2">
        <f t="shared" si="100"/>
        <v>0</v>
      </c>
      <c r="BG130" s="2">
        <f t="shared" si="101"/>
        <v>0</v>
      </c>
      <c r="BH130" s="84">
        <f t="shared" si="102"/>
        <v>0</v>
      </c>
      <c r="BI130" s="2">
        <f t="shared" si="103"/>
        <v>0</v>
      </c>
      <c r="BJ130" s="2">
        <f t="shared" si="104"/>
        <v>0</v>
      </c>
      <c r="BK130" s="2">
        <f t="shared" si="105"/>
        <v>0</v>
      </c>
      <c r="BL130" s="83" t="str">
        <f t="shared" si="106"/>
        <v>N.A.</v>
      </c>
      <c r="BM130" s="2">
        <f t="shared" si="107"/>
        <v>13104896</v>
      </c>
      <c r="BO130" s="2">
        <v>2202</v>
      </c>
      <c r="BP130">
        <f t="shared" si="108"/>
        <v>5999</v>
      </c>
      <c r="BQ130">
        <f t="shared" si="109"/>
        <v>13209798</v>
      </c>
      <c r="BR130" s="2">
        <f t="shared" si="110"/>
        <v>0</v>
      </c>
      <c r="BS130" s="2">
        <f t="shared" si="111"/>
        <v>26147</v>
      </c>
      <c r="BT130" s="2">
        <f t="shared" si="112"/>
        <v>0</v>
      </c>
      <c r="BU130" s="2">
        <f t="shared" si="113"/>
        <v>26147</v>
      </c>
      <c r="BV130" s="84">
        <f t="shared" si="114"/>
        <v>26147</v>
      </c>
      <c r="BW130" s="2">
        <f t="shared" si="115"/>
        <v>0</v>
      </c>
      <c r="BX130" s="2">
        <f t="shared" si="116"/>
        <v>1</v>
      </c>
      <c r="BY130" s="2">
        <f t="shared" si="117"/>
        <v>1</v>
      </c>
      <c r="BZ130" s="83" t="str">
        <f t="shared" si="118"/>
        <v>101% Adj.</v>
      </c>
      <c r="CA130" s="2">
        <f t="shared" si="119"/>
        <v>13235945</v>
      </c>
    </row>
    <row r="131" spans="1:79" x14ac:dyDescent="0.2">
      <c r="A131">
        <v>124</v>
      </c>
      <c r="B131" s="2">
        <v>1</v>
      </c>
      <c r="C131" s="2">
        <v>2349</v>
      </c>
      <c r="D131" s="2" t="s">
        <v>110</v>
      </c>
      <c r="E131" s="2">
        <v>1714560</v>
      </c>
      <c r="F131" s="2">
        <v>297.2</v>
      </c>
      <c r="G131" s="2">
        <v>4931</v>
      </c>
      <c r="H131" s="2">
        <v>1465493</v>
      </c>
      <c r="I131" s="2">
        <v>199254</v>
      </c>
      <c r="J131" s="82"/>
      <c r="K131" s="2">
        <v>295</v>
      </c>
      <c r="L131" s="2">
        <f t="shared" si="62"/>
        <v>5128</v>
      </c>
      <c r="M131" s="2">
        <f t="shared" si="63"/>
        <v>1512760</v>
      </c>
      <c r="N131" s="2">
        <f t="shared" si="64"/>
        <v>141260</v>
      </c>
      <c r="O131" s="2">
        <f t="shared" si="65"/>
        <v>0</v>
      </c>
      <c r="P131" s="2">
        <f t="shared" si="66"/>
        <v>141260</v>
      </c>
      <c r="Q131" s="2">
        <f t="shared" si="67"/>
        <v>0</v>
      </c>
      <c r="R131" s="84">
        <f t="shared" si="68"/>
        <v>141260</v>
      </c>
      <c r="S131" s="2">
        <f t="shared" si="69"/>
        <v>2</v>
      </c>
      <c r="T131" s="2">
        <f t="shared" si="70"/>
        <v>0</v>
      </c>
      <c r="U131" s="2">
        <f t="shared" si="71"/>
        <v>2</v>
      </c>
      <c r="V131" s="83" t="str">
        <f t="shared" si="60"/>
        <v>70% Adj.</v>
      </c>
      <c r="W131" s="2">
        <f t="shared" si="72"/>
        <v>1654020</v>
      </c>
      <c r="X131" s="82"/>
      <c r="Y131" s="2">
        <v>290</v>
      </c>
      <c r="Z131">
        <f t="shared" si="73"/>
        <v>5333</v>
      </c>
      <c r="AA131">
        <f t="shared" si="74"/>
        <v>1546570</v>
      </c>
      <c r="AB131" s="2">
        <f t="shared" si="75"/>
        <v>100794</v>
      </c>
      <c r="AC131" s="2">
        <f t="shared" si="76"/>
        <v>0</v>
      </c>
      <c r="AD131" s="2">
        <f t="shared" si="77"/>
        <v>100794</v>
      </c>
      <c r="AE131" s="2">
        <f t="shared" si="78"/>
        <v>0</v>
      </c>
      <c r="AF131" s="84">
        <f t="shared" si="79"/>
        <v>100794</v>
      </c>
      <c r="AG131" s="2">
        <f t="shared" si="80"/>
        <v>2</v>
      </c>
      <c r="AH131" s="2">
        <f t="shared" si="81"/>
        <v>0</v>
      </c>
      <c r="AI131" s="2">
        <f t="shared" si="82"/>
        <v>2</v>
      </c>
      <c r="AJ131" s="83" t="str">
        <f t="shared" si="83"/>
        <v>60% Adj.</v>
      </c>
      <c r="AK131" s="2">
        <f t="shared" si="84"/>
        <v>1647364</v>
      </c>
      <c r="AM131" s="2">
        <v>279</v>
      </c>
      <c r="AN131">
        <f t="shared" si="85"/>
        <v>5546</v>
      </c>
      <c r="AO131">
        <f t="shared" si="86"/>
        <v>1547334</v>
      </c>
      <c r="AP131" s="2">
        <f t="shared" si="61"/>
        <v>83613</v>
      </c>
      <c r="AQ131" s="2">
        <f t="shared" si="87"/>
        <v>14702</v>
      </c>
      <c r="AR131" s="2">
        <f t="shared" si="88"/>
        <v>83613</v>
      </c>
      <c r="AS131" s="2">
        <f t="shared" si="89"/>
        <v>0</v>
      </c>
      <c r="AT131" s="84">
        <f t="shared" si="90"/>
        <v>83613</v>
      </c>
      <c r="AU131" s="2">
        <f t="shared" si="91"/>
        <v>2</v>
      </c>
      <c r="AV131" s="2">
        <f t="shared" si="92"/>
        <v>0</v>
      </c>
      <c r="AW131" s="2">
        <f t="shared" si="93"/>
        <v>2</v>
      </c>
      <c r="AX131" s="83" t="str">
        <f t="shared" si="94"/>
        <v>50% Adj.</v>
      </c>
      <c r="AY131" s="2">
        <f t="shared" si="95"/>
        <v>1630947</v>
      </c>
      <c r="AZ131" s="82"/>
      <c r="BA131" s="2">
        <v>274</v>
      </c>
      <c r="BB131">
        <f t="shared" si="96"/>
        <v>5768</v>
      </c>
      <c r="BC131">
        <f t="shared" si="97"/>
        <v>1580432</v>
      </c>
      <c r="BD131" s="2">
        <f t="shared" si="98"/>
        <v>53651</v>
      </c>
      <c r="BE131" s="2">
        <f t="shared" si="99"/>
        <v>0</v>
      </c>
      <c r="BF131" s="2">
        <f t="shared" si="100"/>
        <v>53651</v>
      </c>
      <c r="BG131" s="2">
        <f t="shared" si="101"/>
        <v>0</v>
      </c>
      <c r="BH131" s="84">
        <f t="shared" si="102"/>
        <v>53651</v>
      </c>
      <c r="BI131" s="2">
        <f t="shared" si="103"/>
        <v>2</v>
      </c>
      <c r="BJ131" s="2">
        <f t="shared" si="104"/>
        <v>0</v>
      </c>
      <c r="BK131" s="2">
        <f t="shared" si="105"/>
        <v>2</v>
      </c>
      <c r="BL131" s="83" t="str">
        <f t="shared" si="106"/>
        <v>40% Adj.</v>
      </c>
      <c r="BM131" s="2">
        <f t="shared" si="107"/>
        <v>1634083</v>
      </c>
      <c r="BO131" s="2">
        <v>273</v>
      </c>
      <c r="BP131">
        <f t="shared" si="108"/>
        <v>5999</v>
      </c>
      <c r="BQ131">
        <f t="shared" si="109"/>
        <v>1637727</v>
      </c>
      <c r="BR131" s="2">
        <f t="shared" si="110"/>
        <v>23050</v>
      </c>
      <c r="BS131" s="2">
        <f t="shared" si="111"/>
        <v>0</v>
      </c>
      <c r="BT131" s="2">
        <f t="shared" si="112"/>
        <v>23050</v>
      </c>
      <c r="BU131" s="2">
        <f t="shared" si="113"/>
        <v>0</v>
      </c>
      <c r="BV131" s="84">
        <f t="shared" si="114"/>
        <v>23050</v>
      </c>
      <c r="BW131" s="2">
        <f t="shared" si="115"/>
        <v>2</v>
      </c>
      <c r="BX131" s="2">
        <f t="shared" si="116"/>
        <v>0</v>
      </c>
      <c r="BY131" s="2">
        <f t="shared" si="117"/>
        <v>2</v>
      </c>
      <c r="BZ131" s="83" t="str">
        <f t="shared" si="118"/>
        <v>30% Adj.</v>
      </c>
      <c r="CA131" s="2">
        <f t="shared" si="119"/>
        <v>1660777</v>
      </c>
    </row>
    <row r="132" spans="1:79" x14ac:dyDescent="0.2">
      <c r="A132">
        <v>125</v>
      </c>
      <c r="B132" s="2">
        <v>15</v>
      </c>
      <c r="C132" s="2">
        <v>2367</v>
      </c>
      <c r="D132" s="2" t="s">
        <v>111</v>
      </c>
      <c r="E132" s="2">
        <v>967163</v>
      </c>
      <c r="F132" s="2">
        <v>178.2</v>
      </c>
      <c r="G132" s="2">
        <v>4931</v>
      </c>
      <c r="H132" s="2">
        <v>878704</v>
      </c>
      <c r="I132" s="2">
        <v>70767</v>
      </c>
      <c r="J132" s="82"/>
      <c r="K132" s="2">
        <v>175</v>
      </c>
      <c r="L132" s="2">
        <f t="shared" si="62"/>
        <v>5128</v>
      </c>
      <c r="M132" s="2">
        <f t="shared" si="63"/>
        <v>897400</v>
      </c>
      <c r="N132" s="2">
        <f t="shared" si="64"/>
        <v>48834</v>
      </c>
      <c r="O132" s="2">
        <f t="shared" si="65"/>
        <v>0</v>
      </c>
      <c r="P132" s="2">
        <f t="shared" si="66"/>
        <v>48834</v>
      </c>
      <c r="Q132" s="2">
        <f t="shared" si="67"/>
        <v>0</v>
      </c>
      <c r="R132" s="84">
        <f t="shared" si="68"/>
        <v>48834</v>
      </c>
      <c r="S132" s="2">
        <f t="shared" si="69"/>
        <v>2</v>
      </c>
      <c r="T132" s="2">
        <f t="shared" si="70"/>
        <v>0</v>
      </c>
      <c r="U132" s="2">
        <f t="shared" si="71"/>
        <v>2</v>
      </c>
      <c r="V132" s="83" t="str">
        <f t="shared" si="60"/>
        <v>70% Adj.</v>
      </c>
      <c r="W132" s="2">
        <f t="shared" si="72"/>
        <v>946234</v>
      </c>
      <c r="X132" s="82"/>
      <c r="Y132" s="2">
        <v>173</v>
      </c>
      <c r="Z132">
        <f t="shared" si="73"/>
        <v>5333</v>
      </c>
      <c r="AA132">
        <f t="shared" si="74"/>
        <v>922609</v>
      </c>
      <c r="AB132" s="2">
        <f t="shared" si="75"/>
        <v>26732</v>
      </c>
      <c r="AC132" s="2">
        <f t="shared" si="76"/>
        <v>0</v>
      </c>
      <c r="AD132" s="2">
        <f t="shared" si="77"/>
        <v>26732</v>
      </c>
      <c r="AE132" s="2">
        <f t="shared" si="78"/>
        <v>0</v>
      </c>
      <c r="AF132" s="84">
        <f t="shared" si="79"/>
        <v>26732</v>
      </c>
      <c r="AG132" s="2">
        <f t="shared" si="80"/>
        <v>2</v>
      </c>
      <c r="AH132" s="2">
        <f t="shared" si="81"/>
        <v>0</v>
      </c>
      <c r="AI132" s="2">
        <f t="shared" si="82"/>
        <v>2</v>
      </c>
      <c r="AJ132" s="83" t="str">
        <f t="shared" si="83"/>
        <v>60% Adj.</v>
      </c>
      <c r="AK132" s="2">
        <f t="shared" si="84"/>
        <v>949341</v>
      </c>
      <c r="AM132" s="2">
        <v>170</v>
      </c>
      <c r="AN132">
        <f t="shared" si="85"/>
        <v>5546</v>
      </c>
      <c r="AO132">
        <f t="shared" si="86"/>
        <v>942820</v>
      </c>
      <c r="AP132" s="2">
        <f t="shared" si="61"/>
        <v>12172</v>
      </c>
      <c r="AQ132" s="2">
        <f t="shared" si="87"/>
        <v>0</v>
      </c>
      <c r="AR132" s="2">
        <f t="shared" si="88"/>
        <v>12172</v>
      </c>
      <c r="AS132" s="2">
        <f t="shared" si="89"/>
        <v>0</v>
      </c>
      <c r="AT132" s="84">
        <f t="shared" si="90"/>
        <v>12172</v>
      </c>
      <c r="AU132" s="2">
        <f t="shared" si="91"/>
        <v>2</v>
      </c>
      <c r="AV132" s="2">
        <f t="shared" si="92"/>
        <v>0</v>
      </c>
      <c r="AW132" s="2">
        <f t="shared" si="93"/>
        <v>2</v>
      </c>
      <c r="AX132" s="83" t="str">
        <f t="shared" si="94"/>
        <v>50% Adj.</v>
      </c>
      <c r="AY132" s="2">
        <f t="shared" si="95"/>
        <v>954992</v>
      </c>
      <c r="AZ132" s="82"/>
      <c r="BA132" s="2">
        <v>167</v>
      </c>
      <c r="BB132">
        <f t="shared" si="96"/>
        <v>5768</v>
      </c>
      <c r="BC132">
        <f t="shared" si="97"/>
        <v>963256</v>
      </c>
      <c r="BD132" s="2">
        <f t="shared" si="98"/>
        <v>1563</v>
      </c>
      <c r="BE132" s="2">
        <f t="shared" si="99"/>
        <v>0</v>
      </c>
      <c r="BF132" s="2">
        <f t="shared" si="100"/>
        <v>1563</v>
      </c>
      <c r="BG132" s="2">
        <f t="shared" si="101"/>
        <v>0</v>
      </c>
      <c r="BH132" s="84">
        <f t="shared" si="102"/>
        <v>1563</v>
      </c>
      <c r="BI132" s="2">
        <f t="shared" si="103"/>
        <v>2</v>
      </c>
      <c r="BJ132" s="2">
        <f t="shared" si="104"/>
        <v>0</v>
      </c>
      <c r="BK132" s="2">
        <f t="shared" si="105"/>
        <v>2</v>
      </c>
      <c r="BL132" s="83" t="str">
        <f t="shared" si="106"/>
        <v>40% Adj.</v>
      </c>
      <c r="BM132" s="2">
        <f t="shared" si="107"/>
        <v>964819</v>
      </c>
      <c r="BO132" s="2">
        <v>167</v>
      </c>
      <c r="BP132">
        <f t="shared" si="108"/>
        <v>5999</v>
      </c>
      <c r="BQ132">
        <f t="shared" si="109"/>
        <v>1001833</v>
      </c>
      <c r="BR132" s="2">
        <f t="shared" si="110"/>
        <v>0</v>
      </c>
      <c r="BS132" s="2">
        <f t="shared" si="111"/>
        <v>0</v>
      </c>
      <c r="BT132" s="2">
        <f t="shared" si="112"/>
        <v>0</v>
      </c>
      <c r="BU132" s="2">
        <f t="shared" si="113"/>
        <v>0</v>
      </c>
      <c r="BV132" s="84">
        <f t="shared" si="114"/>
        <v>0</v>
      </c>
      <c r="BW132" s="2">
        <f t="shared" si="115"/>
        <v>0</v>
      </c>
      <c r="BX132" s="2">
        <f t="shared" si="116"/>
        <v>0</v>
      </c>
      <c r="BY132" s="2">
        <f t="shared" si="117"/>
        <v>0</v>
      </c>
      <c r="BZ132" s="83" t="str">
        <f t="shared" si="118"/>
        <v>N.A.</v>
      </c>
      <c r="CA132" s="2">
        <f t="shared" si="119"/>
        <v>1001833</v>
      </c>
    </row>
    <row r="133" spans="1:79" x14ac:dyDescent="0.2">
      <c r="A133">
        <v>126</v>
      </c>
      <c r="B133" s="2">
        <v>13</v>
      </c>
      <c r="C133" s="2">
        <v>2369</v>
      </c>
      <c r="D133" s="2" t="s">
        <v>112</v>
      </c>
      <c r="E133" s="2">
        <v>2206307</v>
      </c>
      <c r="F133" s="2">
        <v>470.1</v>
      </c>
      <c r="G133" s="2">
        <v>4931</v>
      </c>
      <c r="H133" s="2">
        <v>2318063</v>
      </c>
      <c r="I133" s="2">
        <v>0</v>
      </c>
      <c r="J133" s="82"/>
      <c r="K133" s="2">
        <v>467</v>
      </c>
      <c r="L133" s="2">
        <f t="shared" si="62"/>
        <v>5128</v>
      </c>
      <c r="M133" s="2">
        <f t="shared" si="63"/>
        <v>2394776</v>
      </c>
      <c r="N133" s="2">
        <f t="shared" si="64"/>
        <v>0</v>
      </c>
      <c r="O133" s="2">
        <f t="shared" si="65"/>
        <v>0</v>
      </c>
      <c r="P133" s="2">
        <f t="shared" si="66"/>
        <v>0</v>
      </c>
      <c r="Q133" s="2">
        <f t="shared" si="67"/>
        <v>0</v>
      </c>
      <c r="R133" s="84">
        <f t="shared" si="68"/>
        <v>0</v>
      </c>
      <c r="S133" s="2">
        <f t="shared" si="69"/>
        <v>0</v>
      </c>
      <c r="T133" s="2">
        <f t="shared" si="70"/>
        <v>0</v>
      </c>
      <c r="U133" s="2">
        <f t="shared" si="71"/>
        <v>0</v>
      </c>
      <c r="V133" s="83" t="str">
        <f t="shared" si="60"/>
        <v>N.A.</v>
      </c>
      <c r="W133" s="2">
        <f t="shared" si="72"/>
        <v>2394776</v>
      </c>
      <c r="X133" s="82"/>
      <c r="Y133" s="2">
        <v>472</v>
      </c>
      <c r="Z133">
        <f t="shared" si="73"/>
        <v>5333</v>
      </c>
      <c r="AA133">
        <f t="shared" si="74"/>
        <v>2517176</v>
      </c>
      <c r="AB133" s="2">
        <f t="shared" si="75"/>
        <v>0</v>
      </c>
      <c r="AC133" s="2">
        <f t="shared" si="76"/>
        <v>0</v>
      </c>
      <c r="AD133" s="2">
        <f t="shared" si="77"/>
        <v>0</v>
      </c>
      <c r="AE133" s="2">
        <f t="shared" si="78"/>
        <v>0</v>
      </c>
      <c r="AF133" s="84">
        <f t="shared" si="79"/>
        <v>0</v>
      </c>
      <c r="AG133" s="2">
        <f t="shared" si="80"/>
        <v>0</v>
      </c>
      <c r="AH133" s="2">
        <f t="shared" si="81"/>
        <v>0</v>
      </c>
      <c r="AI133" s="2">
        <f t="shared" si="82"/>
        <v>0</v>
      </c>
      <c r="AJ133" s="83" t="str">
        <f t="shared" si="83"/>
        <v>N.A.</v>
      </c>
      <c r="AK133" s="2">
        <f t="shared" si="84"/>
        <v>2517176</v>
      </c>
      <c r="AM133" s="2">
        <v>477</v>
      </c>
      <c r="AN133">
        <f t="shared" si="85"/>
        <v>5546</v>
      </c>
      <c r="AO133">
        <f t="shared" si="86"/>
        <v>2645442</v>
      </c>
      <c r="AP133" s="2">
        <f t="shared" si="61"/>
        <v>0</v>
      </c>
      <c r="AQ133" s="2">
        <f t="shared" si="87"/>
        <v>0</v>
      </c>
      <c r="AR133" s="2">
        <f t="shared" si="88"/>
        <v>0</v>
      </c>
      <c r="AS133" s="2">
        <f t="shared" si="89"/>
        <v>0</v>
      </c>
      <c r="AT133" s="84">
        <f t="shared" si="90"/>
        <v>0</v>
      </c>
      <c r="AU133" s="2">
        <f t="shared" si="91"/>
        <v>0</v>
      </c>
      <c r="AV133" s="2">
        <f t="shared" si="92"/>
        <v>0</v>
      </c>
      <c r="AW133" s="2">
        <f t="shared" si="93"/>
        <v>0</v>
      </c>
      <c r="AX133" s="83" t="str">
        <f t="shared" si="94"/>
        <v>N.A.</v>
      </c>
      <c r="AY133" s="2">
        <f t="shared" si="95"/>
        <v>2645442</v>
      </c>
      <c r="AZ133" s="82"/>
      <c r="BA133" s="2">
        <v>481</v>
      </c>
      <c r="BB133">
        <f t="shared" si="96"/>
        <v>5768</v>
      </c>
      <c r="BC133">
        <f t="shared" si="97"/>
        <v>2774408</v>
      </c>
      <c r="BD133" s="2">
        <f t="shared" si="98"/>
        <v>0</v>
      </c>
      <c r="BE133" s="2">
        <f t="shared" si="99"/>
        <v>0</v>
      </c>
      <c r="BF133" s="2">
        <f t="shared" si="100"/>
        <v>0</v>
      </c>
      <c r="BG133" s="2">
        <f t="shared" si="101"/>
        <v>0</v>
      </c>
      <c r="BH133" s="84">
        <f t="shared" si="102"/>
        <v>0</v>
      </c>
      <c r="BI133" s="2">
        <f t="shared" si="103"/>
        <v>0</v>
      </c>
      <c r="BJ133" s="2">
        <f t="shared" si="104"/>
        <v>0</v>
      </c>
      <c r="BK133" s="2">
        <f t="shared" si="105"/>
        <v>0</v>
      </c>
      <c r="BL133" s="83" t="str">
        <f t="shared" si="106"/>
        <v>N.A.</v>
      </c>
      <c r="BM133" s="2">
        <f t="shared" si="107"/>
        <v>2774408</v>
      </c>
      <c r="BO133" s="2">
        <v>463</v>
      </c>
      <c r="BP133">
        <f t="shared" si="108"/>
        <v>5999</v>
      </c>
      <c r="BQ133">
        <f t="shared" si="109"/>
        <v>2777537</v>
      </c>
      <c r="BR133" s="2">
        <f t="shared" si="110"/>
        <v>0</v>
      </c>
      <c r="BS133" s="2">
        <f t="shared" si="111"/>
        <v>24615</v>
      </c>
      <c r="BT133" s="2">
        <f t="shared" si="112"/>
        <v>0</v>
      </c>
      <c r="BU133" s="2">
        <f t="shared" si="113"/>
        <v>24615</v>
      </c>
      <c r="BV133" s="84">
        <f t="shared" si="114"/>
        <v>24615</v>
      </c>
      <c r="BW133" s="2">
        <f t="shared" si="115"/>
        <v>0</v>
      </c>
      <c r="BX133" s="2">
        <f t="shared" si="116"/>
        <v>1</v>
      </c>
      <c r="BY133" s="2">
        <f t="shared" si="117"/>
        <v>1</v>
      </c>
      <c r="BZ133" s="83" t="str">
        <f t="shared" si="118"/>
        <v>101% Adj.</v>
      </c>
      <c r="CA133" s="2">
        <f t="shared" si="119"/>
        <v>2802152</v>
      </c>
    </row>
    <row r="134" spans="1:79" x14ac:dyDescent="0.2">
      <c r="A134">
        <v>127</v>
      </c>
      <c r="B134" s="2">
        <v>12</v>
      </c>
      <c r="C134" s="2">
        <v>2376</v>
      </c>
      <c r="D134" s="2" t="s">
        <v>113</v>
      </c>
      <c r="E134" s="2">
        <v>2766225</v>
      </c>
      <c r="F134" s="2">
        <v>528</v>
      </c>
      <c r="G134" s="2">
        <v>4962</v>
      </c>
      <c r="H134" s="2">
        <v>2619936</v>
      </c>
      <c r="I134" s="2">
        <v>131161</v>
      </c>
      <c r="J134" s="82"/>
      <c r="K134" s="2">
        <v>514</v>
      </c>
      <c r="L134" s="2">
        <f t="shared" si="62"/>
        <v>5159</v>
      </c>
      <c r="M134" s="2">
        <f t="shared" si="63"/>
        <v>2651726</v>
      </c>
      <c r="N134" s="2">
        <f t="shared" si="64"/>
        <v>80149</v>
      </c>
      <c r="O134" s="2">
        <f t="shared" si="65"/>
        <v>0</v>
      </c>
      <c r="P134" s="2">
        <f t="shared" si="66"/>
        <v>80149</v>
      </c>
      <c r="Q134" s="2">
        <f t="shared" si="67"/>
        <v>0</v>
      </c>
      <c r="R134" s="84">
        <f t="shared" si="68"/>
        <v>80149</v>
      </c>
      <c r="S134" s="2">
        <f t="shared" si="69"/>
        <v>2</v>
      </c>
      <c r="T134" s="2">
        <f t="shared" si="70"/>
        <v>0</v>
      </c>
      <c r="U134" s="2">
        <f t="shared" si="71"/>
        <v>2</v>
      </c>
      <c r="V134" s="83" t="str">
        <f t="shared" si="60"/>
        <v>70% Adj.</v>
      </c>
      <c r="W134" s="2">
        <f t="shared" si="72"/>
        <v>2731875</v>
      </c>
      <c r="X134" s="82"/>
      <c r="Y134" s="2">
        <v>503</v>
      </c>
      <c r="Z134">
        <f t="shared" si="73"/>
        <v>5364</v>
      </c>
      <c r="AA134">
        <f t="shared" si="74"/>
        <v>2698092</v>
      </c>
      <c r="AB134" s="2">
        <f t="shared" si="75"/>
        <v>40880</v>
      </c>
      <c r="AC134" s="2">
        <f t="shared" si="76"/>
        <v>0</v>
      </c>
      <c r="AD134" s="2">
        <f t="shared" si="77"/>
        <v>40880</v>
      </c>
      <c r="AE134" s="2">
        <f t="shared" si="78"/>
        <v>0</v>
      </c>
      <c r="AF134" s="84">
        <f t="shared" si="79"/>
        <v>40880</v>
      </c>
      <c r="AG134" s="2">
        <f t="shared" si="80"/>
        <v>2</v>
      </c>
      <c r="AH134" s="2">
        <f t="shared" si="81"/>
        <v>0</v>
      </c>
      <c r="AI134" s="2">
        <f t="shared" si="82"/>
        <v>2</v>
      </c>
      <c r="AJ134" s="83" t="str">
        <f t="shared" si="83"/>
        <v>60% Adj.</v>
      </c>
      <c r="AK134" s="2">
        <f t="shared" si="84"/>
        <v>2738972</v>
      </c>
      <c r="AM134" s="2">
        <v>496</v>
      </c>
      <c r="AN134">
        <f t="shared" si="85"/>
        <v>5577</v>
      </c>
      <c r="AO134">
        <f t="shared" si="86"/>
        <v>2766192</v>
      </c>
      <c r="AP134" s="2">
        <f t="shared" si="61"/>
        <v>17</v>
      </c>
      <c r="AQ134" s="2">
        <f t="shared" si="87"/>
        <v>0</v>
      </c>
      <c r="AR134" s="2">
        <f t="shared" si="88"/>
        <v>17</v>
      </c>
      <c r="AS134" s="2">
        <f t="shared" si="89"/>
        <v>0</v>
      </c>
      <c r="AT134" s="84">
        <f t="shared" si="90"/>
        <v>17</v>
      </c>
      <c r="AU134" s="2">
        <f t="shared" si="91"/>
        <v>2</v>
      </c>
      <c r="AV134" s="2">
        <f t="shared" si="92"/>
        <v>0</v>
      </c>
      <c r="AW134" s="2">
        <f t="shared" si="93"/>
        <v>2</v>
      </c>
      <c r="AX134" s="83" t="str">
        <f t="shared" si="94"/>
        <v>50% Adj.</v>
      </c>
      <c r="AY134" s="2">
        <f t="shared" si="95"/>
        <v>2766209</v>
      </c>
      <c r="AZ134" s="82"/>
      <c r="BA134" s="2">
        <v>479</v>
      </c>
      <c r="BB134">
        <f t="shared" si="96"/>
        <v>5799</v>
      </c>
      <c r="BC134">
        <f t="shared" si="97"/>
        <v>2777721</v>
      </c>
      <c r="BD134" s="2">
        <f t="shared" si="98"/>
        <v>0</v>
      </c>
      <c r="BE134" s="2">
        <f t="shared" si="99"/>
        <v>16133</v>
      </c>
      <c r="BF134" s="2">
        <f t="shared" si="100"/>
        <v>0</v>
      </c>
      <c r="BG134" s="2">
        <f t="shared" si="101"/>
        <v>16133</v>
      </c>
      <c r="BH134" s="84">
        <f t="shared" si="102"/>
        <v>16133</v>
      </c>
      <c r="BI134" s="2">
        <f t="shared" si="103"/>
        <v>0</v>
      </c>
      <c r="BJ134" s="2">
        <f t="shared" si="104"/>
        <v>1</v>
      </c>
      <c r="BK134" s="2">
        <f t="shared" si="105"/>
        <v>1</v>
      </c>
      <c r="BL134" s="83" t="str">
        <f t="shared" si="106"/>
        <v>101% Adj.</v>
      </c>
      <c r="BM134" s="2">
        <f t="shared" si="107"/>
        <v>2793854</v>
      </c>
      <c r="BO134" s="2">
        <v>468</v>
      </c>
      <c r="BP134">
        <f t="shared" si="108"/>
        <v>6030</v>
      </c>
      <c r="BQ134">
        <f t="shared" si="109"/>
        <v>2822040</v>
      </c>
      <c r="BR134" s="2">
        <f t="shared" si="110"/>
        <v>0</v>
      </c>
      <c r="BS134" s="2">
        <f t="shared" si="111"/>
        <v>0</v>
      </c>
      <c r="BT134" s="2">
        <f t="shared" si="112"/>
        <v>0</v>
      </c>
      <c r="BU134" s="2">
        <f t="shared" si="113"/>
        <v>0</v>
      </c>
      <c r="BV134" s="84">
        <f t="shared" si="114"/>
        <v>0</v>
      </c>
      <c r="BW134" s="2">
        <f t="shared" si="115"/>
        <v>0</v>
      </c>
      <c r="BX134" s="2">
        <f t="shared" si="116"/>
        <v>0</v>
      </c>
      <c r="BY134" s="2">
        <f t="shared" si="117"/>
        <v>0</v>
      </c>
      <c r="BZ134" s="83" t="str">
        <f t="shared" si="118"/>
        <v>N.A.</v>
      </c>
      <c r="CA134" s="2">
        <f t="shared" si="119"/>
        <v>2822040</v>
      </c>
    </row>
    <row r="135" spans="1:79" x14ac:dyDescent="0.2">
      <c r="A135">
        <v>128</v>
      </c>
      <c r="B135" s="2">
        <v>7</v>
      </c>
      <c r="C135" s="2">
        <v>2403</v>
      </c>
      <c r="D135" s="2" t="s">
        <v>114</v>
      </c>
      <c r="E135" s="2">
        <v>3833804</v>
      </c>
      <c r="F135" s="2">
        <v>813.1</v>
      </c>
      <c r="G135" s="2">
        <v>4931</v>
      </c>
      <c r="H135" s="2">
        <v>4009396</v>
      </c>
      <c r="I135" s="2">
        <v>0</v>
      </c>
      <c r="J135" s="82"/>
      <c r="K135" s="2">
        <v>812</v>
      </c>
      <c r="L135" s="2">
        <f t="shared" si="62"/>
        <v>5128</v>
      </c>
      <c r="M135" s="2">
        <f t="shared" si="63"/>
        <v>4163936</v>
      </c>
      <c r="N135" s="2">
        <f t="shared" si="64"/>
        <v>0</v>
      </c>
      <c r="O135" s="2">
        <f t="shared" si="65"/>
        <v>0</v>
      </c>
      <c r="P135" s="2">
        <f t="shared" si="66"/>
        <v>0</v>
      </c>
      <c r="Q135" s="2">
        <f t="shared" si="67"/>
        <v>0</v>
      </c>
      <c r="R135" s="84">
        <f t="shared" si="68"/>
        <v>0</v>
      </c>
      <c r="S135" s="2">
        <f t="shared" si="69"/>
        <v>0</v>
      </c>
      <c r="T135" s="2">
        <f t="shared" si="70"/>
        <v>0</v>
      </c>
      <c r="U135" s="2">
        <f t="shared" si="71"/>
        <v>0</v>
      </c>
      <c r="V135" s="83" t="str">
        <f t="shared" si="60"/>
        <v>N.A.</v>
      </c>
      <c r="W135" s="2">
        <f t="shared" si="72"/>
        <v>4163936</v>
      </c>
      <c r="X135" s="82"/>
      <c r="Y135" s="2">
        <v>808</v>
      </c>
      <c r="Z135">
        <f t="shared" si="73"/>
        <v>5333</v>
      </c>
      <c r="AA135">
        <f t="shared" si="74"/>
        <v>4309064</v>
      </c>
      <c r="AB135" s="2">
        <f t="shared" si="75"/>
        <v>0</v>
      </c>
      <c r="AC135" s="2">
        <f t="shared" si="76"/>
        <v>0</v>
      </c>
      <c r="AD135" s="2">
        <f t="shared" si="77"/>
        <v>0</v>
      </c>
      <c r="AE135" s="2">
        <f t="shared" si="78"/>
        <v>0</v>
      </c>
      <c r="AF135" s="84">
        <f t="shared" si="79"/>
        <v>0</v>
      </c>
      <c r="AG135" s="2">
        <f t="shared" si="80"/>
        <v>0</v>
      </c>
      <c r="AH135" s="2">
        <f t="shared" si="81"/>
        <v>0</v>
      </c>
      <c r="AI135" s="2">
        <f t="shared" si="82"/>
        <v>0</v>
      </c>
      <c r="AJ135" s="83" t="str">
        <f t="shared" si="83"/>
        <v>N.A.</v>
      </c>
      <c r="AK135" s="2">
        <f t="shared" si="84"/>
        <v>4309064</v>
      </c>
      <c r="AM135" s="2">
        <v>794</v>
      </c>
      <c r="AN135">
        <f t="shared" si="85"/>
        <v>5546</v>
      </c>
      <c r="AO135">
        <f t="shared" si="86"/>
        <v>4403524</v>
      </c>
      <c r="AP135" s="2">
        <f t="shared" si="61"/>
        <v>0</v>
      </c>
      <c r="AQ135" s="2">
        <f t="shared" si="87"/>
        <v>0</v>
      </c>
      <c r="AR135" s="2">
        <f t="shared" si="88"/>
        <v>0</v>
      </c>
      <c r="AS135" s="2">
        <f t="shared" si="89"/>
        <v>0</v>
      </c>
      <c r="AT135" s="84">
        <f t="shared" si="90"/>
        <v>0</v>
      </c>
      <c r="AU135" s="2">
        <f t="shared" si="91"/>
        <v>0</v>
      </c>
      <c r="AV135" s="2">
        <f t="shared" si="92"/>
        <v>0</v>
      </c>
      <c r="AW135" s="2">
        <f t="shared" si="93"/>
        <v>0</v>
      </c>
      <c r="AX135" s="83" t="str">
        <f t="shared" si="94"/>
        <v>N.A.</v>
      </c>
      <c r="AY135" s="2">
        <f t="shared" si="95"/>
        <v>4403524</v>
      </c>
      <c r="AZ135" s="82"/>
      <c r="BA135" s="2">
        <v>784</v>
      </c>
      <c r="BB135">
        <f t="shared" si="96"/>
        <v>5768</v>
      </c>
      <c r="BC135">
        <f t="shared" si="97"/>
        <v>4522112</v>
      </c>
      <c r="BD135" s="2">
        <f t="shared" si="98"/>
        <v>0</v>
      </c>
      <c r="BE135" s="2">
        <f t="shared" si="99"/>
        <v>0</v>
      </c>
      <c r="BF135" s="2">
        <f t="shared" si="100"/>
        <v>0</v>
      </c>
      <c r="BG135" s="2">
        <f t="shared" si="101"/>
        <v>0</v>
      </c>
      <c r="BH135" s="84">
        <f t="shared" si="102"/>
        <v>0</v>
      </c>
      <c r="BI135" s="2">
        <f t="shared" si="103"/>
        <v>0</v>
      </c>
      <c r="BJ135" s="2">
        <f t="shared" si="104"/>
        <v>0</v>
      </c>
      <c r="BK135" s="2">
        <f t="shared" si="105"/>
        <v>0</v>
      </c>
      <c r="BL135" s="83" t="str">
        <f t="shared" si="106"/>
        <v>N.A.</v>
      </c>
      <c r="BM135" s="2">
        <f t="shared" si="107"/>
        <v>4522112</v>
      </c>
      <c r="BO135" s="2">
        <v>778</v>
      </c>
      <c r="BP135">
        <f t="shared" si="108"/>
        <v>5999</v>
      </c>
      <c r="BQ135">
        <f t="shared" si="109"/>
        <v>4667222</v>
      </c>
      <c r="BR135" s="2">
        <f t="shared" si="110"/>
        <v>0</v>
      </c>
      <c r="BS135" s="2">
        <f t="shared" si="111"/>
        <v>0</v>
      </c>
      <c r="BT135" s="2">
        <f t="shared" si="112"/>
        <v>0</v>
      </c>
      <c r="BU135" s="2">
        <f t="shared" si="113"/>
        <v>0</v>
      </c>
      <c r="BV135" s="84">
        <f t="shared" si="114"/>
        <v>0</v>
      </c>
      <c r="BW135" s="2">
        <f t="shared" si="115"/>
        <v>0</v>
      </c>
      <c r="BX135" s="2">
        <f t="shared" si="116"/>
        <v>0</v>
      </c>
      <c r="BY135" s="2">
        <f t="shared" si="117"/>
        <v>0</v>
      </c>
      <c r="BZ135" s="83" t="str">
        <f t="shared" si="118"/>
        <v>N.A.</v>
      </c>
      <c r="CA135" s="2">
        <f t="shared" si="119"/>
        <v>4667222</v>
      </c>
    </row>
    <row r="136" spans="1:79" x14ac:dyDescent="0.2">
      <c r="A136">
        <v>129</v>
      </c>
      <c r="B136" s="2">
        <v>4</v>
      </c>
      <c r="C136" s="2">
        <v>2457</v>
      </c>
      <c r="D136" s="2" t="s">
        <v>389</v>
      </c>
      <c r="E136" s="2">
        <v>2411009</v>
      </c>
      <c r="F136" s="2">
        <v>503.6</v>
      </c>
      <c r="G136" s="2">
        <v>4931</v>
      </c>
      <c r="H136" s="2">
        <v>2483252</v>
      </c>
      <c r="I136" s="2">
        <v>0</v>
      </c>
      <c r="J136" s="82"/>
      <c r="K136" s="2">
        <v>506</v>
      </c>
      <c r="L136" s="2">
        <f t="shared" si="62"/>
        <v>5128</v>
      </c>
      <c r="M136" s="2">
        <f t="shared" si="63"/>
        <v>2594768</v>
      </c>
      <c r="N136" s="2">
        <f t="shared" si="64"/>
        <v>0</v>
      </c>
      <c r="O136" s="2">
        <f t="shared" si="65"/>
        <v>0</v>
      </c>
      <c r="P136" s="2">
        <f t="shared" si="66"/>
        <v>0</v>
      </c>
      <c r="Q136" s="2">
        <f t="shared" si="67"/>
        <v>0</v>
      </c>
      <c r="R136" s="84">
        <f t="shared" si="68"/>
        <v>0</v>
      </c>
      <c r="S136" s="2">
        <f t="shared" si="69"/>
        <v>0</v>
      </c>
      <c r="T136" s="2">
        <f t="shared" si="70"/>
        <v>0</v>
      </c>
      <c r="U136" s="2">
        <f t="shared" si="71"/>
        <v>0</v>
      </c>
      <c r="V136" s="83" t="str">
        <f t="shared" ref="V136:V199" si="120">VLOOKUP(U136,$T$377:$U$379,2,FALSE)</f>
        <v>N.A.</v>
      </c>
      <c r="W136" s="2">
        <f t="shared" si="72"/>
        <v>2594768</v>
      </c>
      <c r="X136" s="82"/>
      <c r="Y136" s="2">
        <v>495</v>
      </c>
      <c r="Z136">
        <f t="shared" si="73"/>
        <v>5333</v>
      </c>
      <c r="AA136">
        <f t="shared" si="74"/>
        <v>2639835</v>
      </c>
      <c r="AB136" s="2">
        <f t="shared" si="75"/>
        <v>0</v>
      </c>
      <c r="AC136" s="2">
        <f t="shared" si="76"/>
        <v>0</v>
      </c>
      <c r="AD136" s="2">
        <f t="shared" si="77"/>
        <v>0</v>
      </c>
      <c r="AE136" s="2">
        <f t="shared" si="78"/>
        <v>0</v>
      </c>
      <c r="AF136" s="84">
        <f t="shared" si="79"/>
        <v>0</v>
      </c>
      <c r="AG136" s="2">
        <f t="shared" si="80"/>
        <v>0</v>
      </c>
      <c r="AH136" s="2">
        <f t="shared" si="81"/>
        <v>0</v>
      </c>
      <c r="AI136" s="2">
        <f t="shared" si="82"/>
        <v>0</v>
      </c>
      <c r="AJ136" s="83" t="str">
        <f t="shared" si="83"/>
        <v>N.A.</v>
      </c>
      <c r="AK136" s="2">
        <f t="shared" si="84"/>
        <v>2639835</v>
      </c>
      <c r="AM136" s="2">
        <v>499</v>
      </c>
      <c r="AN136">
        <f t="shared" si="85"/>
        <v>5546</v>
      </c>
      <c r="AO136">
        <f t="shared" si="86"/>
        <v>2767454</v>
      </c>
      <c r="AP136" s="2">
        <f t="shared" ref="AP136:AP199" si="121">ROUND(IF(AO136&lt;$E136,0.5*($E136-AO136),0),0)</f>
        <v>0</v>
      </c>
      <c r="AQ136" s="2">
        <f t="shared" si="87"/>
        <v>0</v>
      </c>
      <c r="AR136" s="2">
        <f t="shared" si="88"/>
        <v>0</v>
      </c>
      <c r="AS136" s="2">
        <f t="shared" si="89"/>
        <v>0</v>
      </c>
      <c r="AT136" s="84">
        <f t="shared" si="90"/>
        <v>0</v>
      </c>
      <c r="AU136" s="2">
        <f t="shared" si="91"/>
        <v>0</v>
      </c>
      <c r="AV136" s="2">
        <f t="shared" si="92"/>
        <v>0</v>
      </c>
      <c r="AW136" s="2">
        <f t="shared" si="93"/>
        <v>0</v>
      </c>
      <c r="AX136" s="83" t="str">
        <f t="shared" si="94"/>
        <v>N.A.</v>
      </c>
      <c r="AY136" s="2">
        <f t="shared" si="95"/>
        <v>2767454</v>
      </c>
      <c r="AZ136" s="82"/>
      <c r="BA136" s="2">
        <v>492</v>
      </c>
      <c r="BB136">
        <f t="shared" si="96"/>
        <v>5768</v>
      </c>
      <c r="BC136">
        <f t="shared" si="97"/>
        <v>2837856</v>
      </c>
      <c r="BD136" s="2">
        <f t="shared" si="98"/>
        <v>0</v>
      </c>
      <c r="BE136" s="2">
        <f t="shared" si="99"/>
        <v>0</v>
      </c>
      <c r="BF136" s="2">
        <f t="shared" si="100"/>
        <v>0</v>
      </c>
      <c r="BG136" s="2">
        <f t="shared" si="101"/>
        <v>0</v>
      </c>
      <c r="BH136" s="84">
        <f t="shared" si="102"/>
        <v>0</v>
      </c>
      <c r="BI136" s="2">
        <f t="shared" si="103"/>
        <v>0</v>
      </c>
      <c r="BJ136" s="2">
        <f t="shared" si="104"/>
        <v>0</v>
      </c>
      <c r="BK136" s="2">
        <f t="shared" si="105"/>
        <v>0</v>
      </c>
      <c r="BL136" s="83" t="str">
        <f t="shared" si="106"/>
        <v>N.A.</v>
      </c>
      <c r="BM136" s="2">
        <f t="shared" si="107"/>
        <v>2837856</v>
      </c>
      <c r="BO136" s="2">
        <v>490</v>
      </c>
      <c r="BP136">
        <f t="shared" si="108"/>
        <v>5999</v>
      </c>
      <c r="BQ136">
        <f t="shared" si="109"/>
        <v>2939510</v>
      </c>
      <c r="BR136" s="2">
        <f t="shared" si="110"/>
        <v>0</v>
      </c>
      <c r="BS136" s="2">
        <f t="shared" si="111"/>
        <v>0</v>
      </c>
      <c r="BT136" s="2">
        <f t="shared" si="112"/>
        <v>0</v>
      </c>
      <c r="BU136" s="2">
        <f t="shared" si="113"/>
        <v>0</v>
      </c>
      <c r="BV136" s="84">
        <f t="shared" si="114"/>
        <v>0</v>
      </c>
      <c r="BW136" s="2">
        <f t="shared" si="115"/>
        <v>0</v>
      </c>
      <c r="BX136" s="2">
        <f t="shared" si="116"/>
        <v>0</v>
      </c>
      <c r="BY136" s="2">
        <f t="shared" si="117"/>
        <v>0</v>
      </c>
      <c r="BZ136" s="83" t="str">
        <f t="shared" si="118"/>
        <v>N.A.</v>
      </c>
      <c r="CA136" s="2">
        <f t="shared" si="119"/>
        <v>2939510</v>
      </c>
    </row>
    <row r="137" spans="1:79" x14ac:dyDescent="0.2">
      <c r="A137">
        <v>130</v>
      </c>
      <c r="B137" s="2">
        <v>11</v>
      </c>
      <c r="C137" s="2">
        <v>2466</v>
      </c>
      <c r="D137" s="2" t="s">
        <v>115</v>
      </c>
      <c r="E137" s="2">
        <v>4207370</v>
      </c>
      <c r="F137" s="2">
        <v>990.7</v>
      </c>
      <c r="G137" s="2">
        <v>4931</v>
      </c>
      <c r="H137" s="2">
        <v>4885142</v>
      </c>
      <c r="I137" s="2">
        <v>0</v>
      </c>
      <c r="J137" s="82"/>
      <c r="K137" s="2">
        <v>1009</v>
      </c>
      <c r="L137" s="2">
        <f t="shared" ref="L137:L200" si="122">G137+$K$3</f>
        <v>5128</v>
      </c>
      <c r="M137" s="2">
        <f t="shared" ref="M137:M200" si="123">L137*K137</f>
        <v>5174152</v>
      </c>
      <c r="N137" s="2">
        <f t="shared" ref="N137:N200" si="124">ROUND(IF(M137&lt;E137,0.7*(E137-M137),0),0)</f>
        <v>0</v>
      </c>
      <c r="O137" s="2">
        <f t="shared" ref="O137:O200" si="125">ROUND(IF(1.01*H137&gt;M137,(1.01*H137-M137),0),0)</f>
        <v>0</v>
      </c>
      <c r="P137" s="2">
        <f t="shared" ref="P137:P200" si="126">IF(N137&gt;O137,N137,0)</f>
        <v>0</v>
      </c>
      <c r="Q137" s="2">
        <f t="shared" ref="Q137:Q200" si="127">IF(O137&gt;N137,O137,0)</f>
        <v>0</v>
      </c>
      <c r="R137" s="84">
        <f t="shared" ref="R137:R200" si="128">Q137+P137</f>
        <v>0</v>
      </c>
      <c r="S137" s="2">
        <f t="shared" ref="S137:S200" si="129">IF(N137&gt;O137,2,0)</f>
        <v>0</v>
      </c>
      <c r="T137" s="2">
        <f t="shared" ref="T137:T200" si="130">IF(O137&gt;N137,1,0)</f>
        <v>0</v>
      </c>
      <c r="U137" s="2">
        <f t="shared" ref="U137:U200" si="131">T137+S137</f>
        <v>0</v>
      </c>
      <c r="V137" s="83" t="str">
        <f t="shared" si="120"/>
        <v>N.A.</v>
      </c>
      <c r="W137" s="2">
        <f t="shared" ref="W137:W200" si="132">R137+M137</f>
        <v>5174152</v>
      </c>
      <c r="X137" s="82"/>
      <c r="Y137" s="2">
        <v>1028</v>
      </c>
      <c r="Z137">
        <f t="shared" ref="Z137:Z200" si="133">$Y$3+L137</f>
        <v>5333</v>
      </c>
      <c r="AA137">
        <f t="shared" ref="AA137:AA200" si="134">ROUND(Z137*Y137,0)</f>
        <v>5482324</v>
      </c>
      <c r="AB137" s="2">
        <f t="shared" ref="AB137:AB200" si="135">ROUND(IF(AA137&lt;$E137,0.6*($E137-AA137),0),0)</f>
        <v>0</v>
      </c>
      <c r="AC137" s="2">
        <f t="shared" ref="AC137:AC200" si="136">ROUND(IF(1.01*M137&gt;AA137,(1.01*M137-AA137),0),0)</f>
        <v>0</v>
      </c>
      <c r="AD137" s="2">
        <f t="shared" ref="AD137:AD200" si="137">IF(AB137&gt;AC137,AB137,0)</f>
        <v>0</v>
      </c>
      <c r="AE137" s="2">
        <f t="shared" ref="AE137:AE200" si="138">IF(AC137&gt;AB137,AC137,0)</f>
        <v>0</v>
      </c>
      <c r="AF137" s="84">
        <f t="shared" ref="AF137:AF200" si="139">AE137+AD137</f>
        <v>0</v>
      </c>
      <c r="AG137" s="2">
        <f t="shared" ref="AG137:AG200" si="140">IF(AB137&gt;AC137,2,0)</f>
        <v>0</v>
      </c>
      <c r="AH137" s="2">
        <f t="shared" ref="AH137:AH200" si="141">IF(AC137&gt;AB137,1,0)</f>
        <v>0</v>
      </c>
      <c r="AI137" s="2">
        <f t="shared" ref="AI137:AI200" si="142">AH137+AG137</f>
        <v>0</v>
      </c>
      <c r="AJ137" s="83" t="str">
        <f t="shared" ref="AJ137:AJ200" si="143">VLOOKUP(AI137,$AH$377:$AI$379,2,FALSE)</f>
        <v>N.A.</v>
      </c>
      <c r="AK137" s="2">
        <f t="shared" ref="AK137:AK200" si="144">AF137+AA137</f>
        <v>5482324</v>
      </c>
      <c r="AM137" s="2">
        <v>1037</v>
      </c>
      <c r="AN137">
        <f t="shared" ref="AN137:AN200" si="145">$AM$3+Z137</f>
        <v>5546</v>
      </c>
      <c r="AO137">
        <f t="shared" ref="AO137:AO200" si="146">ROUND(AN137*AM137,0)</f>
        <v>5751202</v>
      </c>
      <c r="AP137" s="2">
        <f t="shared" si="121"/>
        <v>0</v>
      </c>
      <c r="AQ137" s="2">
        <f t="shared" ref="AQ137:AQ200" si="147">ROUND(IF(1.01*AA137&gt;AO137,(1.01*AA137-AO137),0),0)</f>
        <v>0</v>
      </c>
      <c r="AR137" s="2">
        <f t="shared" ref="AR137:AR200" si="148">IF(AP137&gt;AQ137,AP137,0)</f>
        <v>0</v>
      </c>
      <c r="AS137" s="2">
        <f t="shared" ref="AS137:AS200" si="149">IF(AQ137&gt;AP137,AQ137,0)</f>
        <v>0</v>
      </c>
      <c r="AT137" s="84">
        <f t="shared" ref="AT137:AT200" si="150">AS137+AR137</f>
        <v>0</v>
      </c>
      <c r="AU137" s="2">
        <f t="shared" ref="AU137:AU200" si="151">IF(AP137&gt;AQ137,2,0)</f>
        <v>0</v>
      </c>
      <c r="AV137" s="2">
        <f t="shared" ref="AV137:AV200" si="152">IF(AQ137&gt;AP137,1,0)</f>
        <v>0</v>
      </c>
      <c r="AW137" s="2">
        <f t="shared" ref="AW137:AW200" si="153">AV137+AU137</f>
        <v>0</v>
      </c>
      <c r="AX137" s="83" t="str">
        <f t="shared" ref="AX137:AX200" si="154">VLOOKUP(AW137,$AV$377:$AW$379,2,FALSE)</f>
        <v>N.A.</v>
      </c>
      <c r="AY137" s="2">
        <f t="shared" ref="AY137:AY200" si="155">AT137+AO137</f>
        <v>5751202</v>
      </c>
      <c r="AZ137" s="82"/>
      <c r="BA137" s="2">
        <v>1052</v>
      </c>
      <c r="BB137">
        <f t="shared" ref="BB137:BB200" si="156">$BA$3+AN137</f>
        <v>5768</v>
      </c>
      <c r="BC137">
        <f t="shared" ref="BC137:BC200" si="157">ROUND(BB137*BA137,0)</f>
        <v>6067936</v>
      </c>
      <c r="BD137" s="2">
        <f t="shared" ref="BD137:BD200" si="158">ROUND(IF(BC137&lt;$E137,0.4*($E137-BC137),0),0)</f>
        <v>0</v>
      </c>
      <c r="BE137" s="2">
        <f t="shared" ref="BE137:BE200" si="159">ROUND(IF(1.01*AO137&gt;BC137,(1.01*AO137-BC137),0),0)</f>
        <v>0</v>
      </c>
      <c r="BF137" s="2">
        <f t="shared" ref="BF137:BF200" si="160">IF(BD137&gt;BE137,BD137,0)</f>
        <v>0</v>
      </c>
      <c r="BG137" s="2">
        <f t="shared" ref="BG137:BG200" si="161">IF(BE137&gt;BD137,BE137,0)</f>
        <v>0</v>
      </c>
      <c r="BH137" s="84">
        <f t="shared" ref="BH137:BH200" si="162">BG137+BF137</f>
        <v>0</v>
      </c>
      <c r="BI137" s="2">
        <f t="shared" ref="BI137:BI200" si="163">IF(BD137&gt;BE137,2,0)</f>
        <v>0</v>
      </c>
      <c r="BJ137" s="2">
        <f t="shared" ref="BJ137:BJ200" si="164">IF(BE137&gt;BD137,1,0)</f>
        <v>0</v>
      </c>
      <c r="BK137" s="2">
        <f t="shared" ref="BK137:BK200" si="165">BJ137+BI137</f>
        <v>0</v>
      </c>
      <c r="BL137" s="83" t="str">
        <f t="shared" ref="BL137:BL200" si="166">VLOOKUP(BK137,$BJ$377:$BK$379,2,FALSE)</f>
        <v>N.A.</v>
      </c>
      <c r="BM137" s="2">
        <f t="shared" ref="BM137:BM200" si="167">BH137+BC137</f>
        <v>6067936</v>
      </c>
      <c r="BO137" s="2">
        <v>1075</v>
      </c>
      <c r="BP137">
        <f t="shared" ref="BP137:BP200" si="168">$BO$3+BB137</f>
        <v>5999</v>
      </c>
      <c r="BQ137">
        <f t="shared" ref="BQ137:BQ200" si="169">ROUND(BP137*BO137,0)</f>
        <v>6448925</v>
      </c>
      <c r="BR137" s="2">
        <f t="shared" ref="BR137:BR200" si="170">ROUND(IF(BQ137&lt;$E137,0.3*($E137-BQ137),0),0)</f>
        <v>0</v>
      </c>
      <c r="BS137" s="2">
        <f t="shared" ref="BS137:BS200" si="171">ROUND(IF(1.01*BC137&gt;BQ137,(1.01*BC137-BQ137),0),0)</f>
        <v>0</v>
      </c>
      <c r="BT137" s="2">
        <f t="shared" ref="BT137:BT200" si="172">IF(BR137&gt;BS137,BR137,0)</f>
        <v>0</v>
      </c>
      <c r="BU137" s="2">
        <f t="shared" ref="BU137:BU200" si="173">IF(BS137&gt;BR137,BS137,0)</f>
        <v>0</v>
      </c>
      <c r="BV137" s="84">
        <f t="shared" ref="BV137:BV200" si="174">BU137+BT137</f>
        <v>0</v>
      </c>
      <c r="BW137" s="2">
        <f t="shared" ref="BW137:BW200" si="175">IF(BR137&gt;BS137,2,0)</f>
        <v>0</v>
      </c>
      <c r="BX137" s="2">
        <f t="shared" ref="BX137:BX200" si="176">IF(BS137&gt;BR137,1,0)</f>
        <v>0</v>
      </c>
      <c r="BY137" s="2">
        <f t="shared" ref="BY137:BY200" si="177">BX137+BW137</f>
        <v>0</v>
      </c>
      <c r="BZ137" s="83" t="str">
        <f t="shared" ref="BZ137:BZ200" si="178">VLOOKUP(BY137,$BX$377:$BY$379,2,FALSE)</f>
        <v>N.A.</v>
      </c>
      <c r="CA137" s="2">
        <f t="shared" ref="CA137:CA200" si="179">BV137+BQ137</f>
        <v>6448925</v>
      </c>
    </row>
    <row r="138" spans="1:79" x14ac:dyDescent="0.2">
      <c r="A138">
        <v>131</v>
      </c>
      <c r="B138" s="2">
        <v>5</v>
      </c>
      <c r="C138" s="2">
        <v>2493</v>
      </c>
      <c r="D138" s="2" t="s">
        <v>116</v>
      </c>
      <c r="E138" s="2">
        <v>1152719</v>
      </c>
      <c r="F138" s="2">
        <v>168</v>
      </c>
      <c r="G138" s="2">
        <v>5098</v>
      </c>
      <c r="H138" s="2">
        <v>856464</v>
      </c>
      <c r="I138" s="2">
        <v>237004</v>
      </c>
      <c r="J138" s="82"/>
      <c r="K138" s="2">
        <v>163</v>
      </c>
      <c r="L138" s="2">
        <f t="shared" si="122"/>
        <v>5295</v>
      </c>
      <c r="M138" s="2">
        <f t="shared" si="123"/>
        <v>863085</v>
      </c>
      <c r="N138" s="2">
        <f t="shared" si="124"/>
        <v>202744</v>
      </c>
      <c r="O138" s="2">
        <f t="shared" si="125"/>
        <v>1944</v>
      </c>
      <c r="P138" s="2">
        <f t="shared" si="126"/>
        <v>202744</v>
      </c>
      <c r="Q138" s="2">
        <f t="shared" si="127"/>
        <v>0</v>
      </c>
      <c r="R138" s="84">
        <f t="shared" si="128"/>
        <v>202744</v>
      </c>
      <c r="S138" s="2">
        <f t="shared" si="129"/>
        <v>2</v>
      </c>
      <c r="T138" s="2">
        <f t="shared" si="130"/>
        <v>0</v>
      </c>
      <c r="U138" s="2">
        <f t="shared" si="131"/>
        <v>2</v>
      </c>
      <c r="V138" s="83" t="str">
        <f t="shared" si="120"/>
        <v>70% Adj.</v>
      </c>
      <c r="W138" s="2">
        <f t="shared" si="132"/>
        <v>1065829</v>
      </c>
      <c r="X138" s="82"/>
      <c r="Y138" s="2">
        <v>152</v>
      </c>
      <c r="Z138">
        <f t="shared" si="133"/>
        <v>5500</v>
      </c>
      <c r="AA138">
        <f t="shared" si="134"/>
        <v>836000</v>
      </c>
      <c r="AB138" s="2">
        <f t="shared" si="135"/>
        <v>190031</v>
      </c>
      <c r="AC138" s="2">
        <f t="shared" si="136"/>
        <v>35716</v>
      </c>
      <c r="AD138" s="2">
        <f t="shared" si="137"/>
        <v>190031</v>
      </c>
      <c r="AE138" s="2">
        <f t="shared" si="138"/>
        <v>0</v>
      </c>
      <c r="AF138" s="84">
        <f t="shared" si="139"/>
        <v>190031</v>
      </c>
      <c r="AG138" s="2">
        <f t="shared" si="140"/>
        <v>2</v>
      </c>
      <c r="AH138" s="2">
        <f t="shared" si="141"/>
        <v>0</v>
      </c>
      <c r="AI138" s="2">
        <f t="shared" si="142"/>
        <v>2</v>
      </c>
      <c r="AJ138" s="83" t="str">
        <f t="shared" si="143"/>
        <v>60% Adj.</v>
      </c>
      <c r="AK138" s="2">
        <f t="shared" si="144"/>
        <v>1026031</v>
      </c>
      <c r="AM138" s="2">
        <v>148</v>
      </c>
      <c r="AN138">
        <f t="shared" si="145"/>
        <v>5713</v>
      </c>
      <c r="AO138">
        <f t="shared" si="146"/>
        <v>845524</v>
      </c>
      <c r="AP138" s="2">
        <f t="shared" si="121"/>
        <v>153598</v>
      </c>
      <c r="AQ138" s="2">
        <f t="shared" si="147"/>
        <v>0</v>
      </c>
      <c r="AR138" s="2">
        <f t="shared" si="148"/>
        <v>153598</v>
      </c>
      <c r="AS138" s="2">
        <f t="shared" si="149"/>
        <v>0</v>
      </c>
      <c r="AT138" s="84">
        <f t="shared" si="150"/>
        <v>153598</v>
      </c>
      <c r="AU138" s="2">
        <f t="shared" si="151"/>
        <v>2</v>
      </c>
      <c r="AV138" s="2">
        <f t="shared" si="152"/>
        <v>0</v>
      </c>
      <c r="AW138" s="2">
        <f t="shared" si="153"/>
        <v>2</v>
      </c>
      <c r="AX138" s="83" t="str">
        <f t="shared" si="154"/>
        <v>50% Adj.</v>
      </c>
      <c r="AY138" s="2">
        <f t="shared" si="155"/>
        <v>999122</v>
      </c>
      <c r="AZ138" s="82"/>
      <c r="BA138" s="2">
        <v>142</v>
      </c>
      <c r="BB138">
        <f t="shared" si="156"/>
        <v>5935</v>
      </c>
      <c r="BC138">
        <f t="shared" si="157"/>
        <v>842770</v>
      </c>
      <c r="BD138" s="2">
        <f t="shared" si="158"/>
        <v>123980</v>
      </c>
      <c r="BE138" s="2">
        <f t="shared" si="159"/>
        <v>11209</v>
      </c>
      <c r="BF138" s="2">
        <f t="shared" si="160"/>
        <v>123980</v>
      </c>
      <c r="BG138" s="2">
        <f t="shared" si="161"/>
        <v>0</v>
      </c>
      <c r="BH138" s="84">
        <f t="shared" si="162"/>
        <v>123980</v>
      </c>
      <c r="BI138" s="2">
        <f t="shared" si="163"/>
        <v>2</v>
      </c>
      <c r="BJ138" s="2">
        <f t="shared" si="164"/>
        <v>0</v>
      </c>
      <c r="BK138" s="2">
        <f t="shared" si="165"/>
        <v>2</v>
      </c>
      <c r="BL138" s="83" t="str">
        <f t="shared" si="166"/>
        <v>40% Adj.</v>
      </c>
      <c r="BM138" s="2">
        <f t="shared" si="167"/>
        <v>966750</v>
      </c>
      <c r="BO138" s="2">
        <v>139</v>
      </c>
      <c r="BP138">
        <f t="shared" si="168"/>
        <v>6166</v>
      </c>
      <c r="BQ138">
        <f t="shared" si="169"/>
        <v>857074</v>
      </c>
      <c r="BR138" s="2">
        <f t="shared" si="170"/>
        <v>88694</v>
      </c>
      <c r="BS138" s="2">
        <f t="shared" si="171"/>
        <v>0</v>
      </c>
      <c r="BT138" s="2">
        <f t="shared" si="172"/>
        <v>88694</v>
      </c>
      <c r="BU138" s="2">
        <f t="shared" si="173"/>
        <v>0</v>
      </c>
      <c r="BV138" s="84">
        <f t="shared" si="174"/>
        <v>88694</v>
      </c>
      <c r="BW138" s="2">
        <f t="shared" si="175"/>
        <v>2</v>
      </c>
      <c r="BX138" s="2">
        <f t="shared" si="176"/>
        <v>0</v>
      </c>
      <c r="BY138" s="2">
        <f t="shared" si="177"/>
        <v>2</v>
      </c>
      <c r="BZ138" s="83" t="str">
        <f t="shared" si="178"/>
        <v>30% Adj.</v>
      </c>
      <c r="CA138" s="2">
        <f t="shared" si="179"/>
        <v>945768</v>
      </c>
    </row>
    <row r="139" spans="1:79" x14ac:dyDescent="0.2">
      <c r="A139">
        <v>132</v>
      </c>
      <c r="B139" s="2">
        <v>7</v>
      </c>
      <c r="C139" s="2">
        <v>2502</v>
      </c>
      <c r="D139" s="2" t="s">
        <v>117</v>
      </c>
      <c r="E139" s="2">
        <v>4069511</v>
      </c>
      <c r="F139" s="2">
        <v>800.4</v>
      </c>
      <c r="G139" s="2">
        <v>5031</v>
      </c>
      <c r="H139" s="2">
        <v>4026812</v>
      </c>
      <c r="I139" s="2">
        <v>63180</v>
      </c>
      <c r="J139" s="82"/>
      <c r="K139" s="2">
        <v>790</v>
      </c>
      <c r="L139" s="2">
        <f t="shared" si="122"/>
        <v>5228</v>
      </c>
      <c r="M139" s="2">
        <f t="shared" si="123"/>
        <v>4130120</v>
      </c>
      <c r="N139" s="2">
        <f t="shared" si="124"/>
        <v>0</v>
      </c>
      <c r="O139" s="2">
        <f t="shared" si="125"/>
        <v>0</v>
      </c>
      <c r="P139" s="2">
        <f t="shared" si="126"/>
        <v>0</v>
      </c>
      <c r="Q139" s="2">
        <f t="shared" si="127"/>
        <v>0</v>
      </c>
      <c r="R139" s="84">
        <f t="shared" si="128"/>
        <v>0</v>
      </c>
      <c r="S139" s="2">
        <f t="shared" si="129"/>
        <v>0</v>
      </c>
      <c r="T139" s="2">
        <f t="shared" si="130"/>
        <v>0</v>
      </c>
      <c r="U139" s="2">
        <f t="shared" si="131"/>
        <v>0</v>
      </c>
      <c r="V139" s="83" t="str">
        <f t="shared" si="120"/>
        <v>N.A.</v>
      </c>
      <c r="W139" s="2">
        <f t="shared" si="132"/>
        <v>4130120</v>
      </c>
      <c r="X139" s="82"/>
      <c r="Y139" s="2">
        <v>771</v>
      </c>
      <c r="Z139">
        <f t="shared" si="133"/>
        <v>5433</v>
      </c>
      <c r="AA139">
        <f t="shared" si="134"/>
        <v>4188843</v>
      </c>
      <c r="AB139" s="2">
        <f t="shared" si="135"/>
        <v>0</v>
      </c>
      <c r="AC139" s="2">
        <f t="shared" si="136"/>
        <v>0</v>
      </c>
      <c r="AD139" s="2">
        <f t="shared" si="137"/>
        <v>0</v>
      </c>
      <c r="AE139" s="2">
        <f t="shared" si="138"/>
        <v>0</v>
      </c>
      <c r="AF139" s="84">
        <f t="shared" si="139"/>
        <v>0</v>
      </c>
      <c r="AG139" s="2">
        <f t="shared" si="140"/>
        <v>0</v>
      </c>
      <c r="AH139" s="2">
        <f t="shared" si="141"/>
        <v>0</v>
      </c>
      <c r="AI139" s="2">
        <f t="shared" si="142"/>
        <v>0</v>
      </c>
      <c r="AJ139" s="83" t="str">
        <f t="shared" si="143"/>
        <v>N.A.</v>
      </c>
      <c r="AK139" s="2">
        <f t="shared" si="144"/>
        <v>4188843</v>
      </c>
      <c r="AM139" s="2">
        <v>752</v>
      </c>
      <c r="AN139">
        <f t="shared" si="145"/>
        <v>5646</v>
      </c>
      <c r="AO139">
        <f t="shared" si="146"/>
        <v>4245792</v>
      </c>
      <c r="AP139" s="2">
        <f t="shared" si="121"/>
        <v>0</v>
      </c>
      <c r="AQ139" s="2">
        <f t="shared" si="147"/>
        <v>0</v>
      </c>
      <c r="AR139" s="2">
        <f t="shared" si="148"/>
        <v>0</v>
      </c>
      <c r="AS139" s="2">
        <f t="shared" si="149"/>
        <v>0</v>
      </c>
      <c r="AT139" s="84">
        <f t="shared" si="150"/>
        <v>0</v>
      </c>
      <c r="AU139" s="2">
        <f t="shared" si="151"/>
        <v>0</v>
      </c>
      <c r="AV139" s="2">
        <f t="shared" si="152"/>
        <v>0</v>
      </c>
      <c r="AW139" s="2">
        <f t="shared" si="153"/>
        <v>0</v>
      </c>
      <c r="AX139" s="83" t="str">
        <f t="shared" si="154"/>
        <v>N.A.</v>
      </c>
      <c r="AY139" s="2">
        <f t="shared" si="155"/>
        <v>4245792</v>
      </c>
      <c r="AZ139" s="82"/>
      <c r="BA139" s="2">
        <v>725</v>
      </c>
      <c r="BB139">
        <f t="shared" si="156"/>
        <v>5868</v>
      </c>
      <c r="BC139">
        <f t="shared" si="157"/>
        <v>4254300</v>
      </c>
      <c r="BD139" s="2">
        <f t="shared" si="158"/>
        <v>0</v>
      </c>
      <c r="BE139" s="2">
        <f t="shared" si="159"/>
        <v>33950</v>
      </c>
      <c r="BF139" s="2">
        <f t="shared" si="160"/>
        <v>0</v>
      </c>
      <c r="BG139" s="2">
        <f t="shared" si="161"/>
        <v>33950</v>
      </c>
      <c r="BH139" s="84">
        <f t="shared" si="162"/>
        <v>33950</v>
      </c>
      <c r="BI139" s="2">
        <f t="shared" si="163"/>
        <v>0</v>
      </c>
      <c r="BJ139" s="2">
        <f t="shared" si="164"/>
        <v>1</v>
      </c>
      <c r="BK139" s="2">
        <f t="shared" si="165"/>
        <v>1</v>
      </c>
      <c r="BL139" s="83" t="str">
        <f t="shared" si="166"/>
        <v>101% Adj.</v>
      </c>
      <c r="BM139" s="2">
        <f t="shared" si="167"/>
        <v>4288250</v>
      </c>
      <c r="BO139" s="2">
        <v>699</v>
      </c>
      <c r="BP139">
        <f t="shared" si="168"/>
        <v>6099</v>
      </c>
      <c r="BQ139">
        <f t="shared" si="169"/>
        <v>4263201</v>
      </c>
      <c r="BR139" s="2">
        <f t="shared" si="170"/>
        <v>0</v>
      </c>
      <c r="BS139" s="2">
        <f t="shared" si="171"/>
        <v>33642</v>
      </c>
      <c r="BT139" s="2">
        <f t="shared" si="172"/>
        <v>0</v>
      </c>
      <c r="BU139" s="2">
        <f t="shared" si="173"/>
        <v>33642</v>
      </c>
      <c r="BV139" s="84">
        <f t="shared" si="174"/>
        <v>33642</v>
      </c>
      <c r="BW139" s="2">
        <f t="shared" si="175"/>
        <v>0</v>
      </c>
      <c r="BX139" s="2">
        <f t="shared" si="176"/>
        <v>1</v>
      </c>
      <c r="BY139" s="2">
        <f t="shared" si="177"/>
        <v>1</v>
      </c>
      <c r="BZ139" s="83" t="str">
        <f t="shared" si="178"/>
        <v>101% Adj.</v>
      </c>
      <c r="CA139" s="2">
        <f t="shared" si="179"/>
        <v>4296843</v>
      </c>
    </row>
    <row r="140" spans="1:79" x14ac:dyDescent="0.2">
      <c r="A140">
        <v>133</v>
      </c>
      <c r="B140" s="2">
        <v>13</v>
      </c>
      <c r="C140" s="2">
        <v>2511</v>
      </c>
      <c r="D140" s="2" t="s">
        <v>118</v>
      </c>
      <c r="E140" s="2">
        <v>9454032</v>
      </c>
      <c r="F140" s="2">
        <v>2040.3</v>
      </c>
      <c r="G140" s="2">
        <v>4931</v>
      </c>
      <c r="H140" s="2">
        <v>10060719</v>
      </c>
      <c r="I140" s="2">
        <v>0</v>
      </c>
      <c r="J140" s="82"/>
      <c r="K140" s="2">
        <v>2050</v>
      </c>
      <c r="L140" s="2">
        <f t="shared" si="122"/>
        <v>5128</v>
      </c>
      <c r="M140" s="2">
        <f t="shared" si="123"/>
        <v>10512400</v>
      </c>
      <c r="N140" s="2">
        <f t="shared" si="124"/>
        <v>0</v>
      </c>
      <c r="O140" s="2">
        <f t="shared" si="125"/>
        <v>0</v>
      </c>
      <c r="P140" s="2">
        <f t="shared" si="126"/>
        <v>0</v>
      </c>
      <c r="Q140" s="2">
        <f t="shared" si="127"/>
        <v>0</v>
      </c>
      <c r="R140" s="84">
        <f t="shared" si="128"/>
        <v>0</v>
      </c>
      <c r="S140" s="2">
        <f t="shared" si="129"/>
        <v>0</v>
      </c>
      <c r="T140" s="2">
        <f t="shared" si="130"/>
        <v>0</v>
      </c>
      <c r="U140" s="2">
        <f t="shared" si="131"/>
        <v>0</v>
      </c>
      <c r="V140" s="83" t="str">
        <f t="shared" si="120"/>
        <v>N.A.</v>
      </c>
      <c r="W140" s="2">
        <f t="shared" si="132"/>
        <v>10512400</v>
      </c>
      <c r="X140" s="82"/>
      <c r="Y140" s="2">
        <v>2060</v>
      </c>
      <c r="Z140">
        <f t="shared" si="133"/>
        <v>5333</v>
      </c>
      <c r="AA140">
        <f t="shared" si="134"/>
        <v>10985980</v>
      </c>
      <c r="AB140" s="2">
        <f t="shared" si="135"/>
        <v>0</v>
      </c>
      <c r="AC140" s="2">
        <f t="shared" si="136"/>
        <v>0</v>
      </c>
      <c r="AD140" s="2">
        <f t="shared" si="137"/>
        <v>0</v>
      </c>
      <c r="AE140" s="2">
        <f t="shared" si="138"/>
        <v>0</v>
      </c>
      <c r="AF140" s="84">
        <f t="shared" si="139"/>
        <v>0</v>
      </c>
      <c r="AG140" s="2">
        <f t="shared" si="140"/>
        <v>0</v>
      </c>
      <c r="AH140" s="2">
        <f t="shared" si="141"/>
        <v>0</v>
      </c>
      <c r="AI140" s="2">
        <f t="shared" si="142"/>
        <v>0</v>
      </c>
      <c r="AJ140" s="83" t="str">
        <f t="shared" si="143"/>
        <v>N.A.</v>
      </c>
      <c r="AK140" s="2">
        <f t="shared" si="144"/>
        <v>10985980</v>
      </c>
      <c r="AM140" s="2">
        <v>2074</v>
      </c>
      <c r="AN140">
        <f t="shared" si="145"/>
        <v>5546</v>
      </c>
      <c r="AO140">
        <f t="shared" si="146"/>
        <v>11502404</v>
      </c>
      <c r="AP140" s="2">
        <f t="shared" si="121"/>
        <v>0</v>
      </c>
      <c r="AQ140" s="2">
        <f t="shared" si="147"/>
        <v>0</v>
      </c>
      <c r="AR140" s="2">
        <f t="shared" si="148"/>
        <v>0</v>
      </c>
      <c r="AS140" s="2">
        <f t="shared" si="149"/>
        <v>0</v>
      </c>
      <c r="AT140" s="84">
        <f t="shared" si="150"/>
        <v>0</v>
      </c>
      <c r="AU140" s="2">
        <f t="shared" si="151"/>
        <v>0</v>
      </c>
      <c r="AV140" s="2">
        <f t="shared" si="152"/>
        <v>0</v>
      </c>
      <c r="AW140" s="2">
        <f t="shared" si="153"/>
        <v>0</v>
      </c>
      <c r="AX140" s="83" t="str">
        <f t="shared" si="154"/>
        <v>N.A.</v>
      </c>
      <c r="AY140" s="2">
        <f t="shared" si="155"/>
        <v>11502404</v>
      </c>
      <c r="AZ140" s="82"/>
      <c r="BA140" s="2">
        <v>2056</v>
      </c>
      <c r="BB140">
        <f t="shared" si="156"/>
        <v>5768</v>
      </c>
      <c r="BC140">
        <f t="shared" si="157"/>
        <v>11859008</v>
      </c>
      <c r="BD140" s="2">
        <f t="shared" si="158"/>
        <v>0</v>
      </c>
      <c r="BE140" s="2">
        <f t="shared" si="159"/>
        <v>0</v>
      </c>
      <c r="BF140" s="2">
        <f t="shared" si="160"/>
        <v>0</v>
      </c>
      <c r="BG140" s="2">
        <f t="shared" si="161"/>
        <v>0</v>
      </c>
      <c r="BH140" s="84">
        <f t="shared" si="162"/>
        <v>0</v>
      </c>
      <c r="BI140" s="2">
        <f t="shared" si="163"/>
        <v>0</v>
      </c>
      <c r="BJ140" s="2">
        <f t="shared" si="164"/>
        <v>0</v>
      </c>
      <c r="BK140" s="2">
        <f t="shared" si="165"/>
        <v>0</v>
      </c>
      <c r="BL140" s="83" t="str">
        <f t="shared" si="166"/>
        <v>N.A.</v>
      </c>
      <c r="BM140" s="2">
        <f t="shared" si="167"/>
        <v>11859008</v>
      </c>
      <c r="BO140" s="2">
        <v>2034</v>
      </c>
      <c r="BP140">
        <f t="shared" si="168"/>
        <v>5999</v>
      </c>
      <c r="BQ140">
        <f t="shared" si="169"/>
        <v>12201966</v>
      </c>
      <c r="BR140" s="2">
        <f t="shared" si="170"/>
        <v>0</v>
      </c>
      <c r="BS140" s="2">
        <f t="shared" si="171"/>
        <v>0</v>
      </c>
      <c r="BT140" s="2">
        <f t="shared" si="172"/>
        <v>0</v>
      </c>
      <c r="BU140" s="2">
        <f t="shared" si="173"/>
        <v>0</v>
      </c>
      <c r="BV140" s="84">
        <f t="shared" si="174"/>
        <v>0</v>
      </c>
      <c r="BW140" s="2">
        <f t="shared" si="175"/>
        <v>0</v>
      </c>
      <c r="BX140" s="2">
        <f t="shared" si="176"/>
        <v>0</v>
      </c>
      <c r="BY140" s="2">
        <f t="shared" si="177"/>
        <v>0</v>
      </c>
      <c r="BZ140" s="83" t="str">
        <f t="shared" si="178"/>
        <v>N.A.</v>
      </c>
      <c r="CA140" s="2">
        <f t="shared" si="179"/>
        <v>12201966</v>
      </c>
    </row>
    <row r="141" spans="1:79" x14ac:dyDescent="0.2">
      <c r="A141">
        <v>134</v>
      </c>
      <c r="B141" s="2">
        <v>11</v>
      </c>
      <c r="C141" s="2">
        <v>2520</v>
      </c>
      <c r="D141" s="2" t="s">
        <v>119</v>
      </c>
      <c r="E141" s="2">
        <v>1934352</v>
      </c>
      <c r="F141" s="2">
        <v>386.5</v>
      </c>
      <c r="G141" s="2">
        <v>4934</v>
      </c>
      <c r="H141" s="2">
        <v>1906991</v>
      </c>
      <c r="I141" s="2">
        <v>26355</v>
      </c>
      <c r="J141" s="82"/>
      <c r="K141" s="2">
        <v>384</v>
      </c>
      <c r="L141" s="2">
        <f t="shared" si="122"/>
        <v>5131</v>
      </c>
      <c r="M141" s="2">
        <f t="shared" si="123"/>
        <v>1970304</v>
      </c>
      <c r="N141" s="2">
        <f t="shared" si="124"/>
        <v>0</v>
      </c>
      <c r="O141" s="2">
        <f t="shared" si="125"/>
        <v>0</v>
      </c>
      <c r="P141" s="2">
        <f t="shared" si="126"/>
        <v>0</v>
      </c>
      <c r="Q141" s="2">
        <f t="shared" si="127"/>
        <v>0</v>
      </c>
      <c r="R141" s="84">
        <f t="shared" si="128"/>
        <v>0</v>
      </c>
      <c r="S141" s="2">
        <f t="shared" si="129"/>
        <v>0</v>
      </c>
      <c r="T141" s="2">
        <f t="shared" si="130"/>
        <v>0</v>
      </c>
      <c r="U141" s="2">
        <f t="shared" si="131"/>
        <v>0</v>
      </c>
      <c r="V141" s="83" t="str">
        <f t="shared" si="120"/>
        <v>N.A.</v>
      </c>
      <c r="W141" s="2">
        <f t="shared" si="132"/>
        <v>1970304</v>
      </c>
      <c r="X141" s="82"/>
      <c r="Y141" s="2">
        <v>366</v>
      </c>
      <c r="Z141">
        <f t="shared" si="133"/>
        <v>5336</v>
      </c>
      <c r="AA141">
        <f t="shared" si="134"/>
        <v>1952976</v>
      </c>
      <c r="AB141" s="2">
        <f t="shared" si="135"/>
        <v>0</v>
      </c>
      <c r="AC141" s="2">
        <f t="shared" si="136"/>
        <v>37031</v>
      </c>
      <c r="AD141" s="2">
        <f t="shared" si="137"/>
        <v>0</v>
      </c>
      <c r="AE141" s="2">
        <f t="shared" si="138"/>
        <v>37031</v>
      </c>
      <c r="AF141" s="84">
        <f t="shared" si="139"/>
        <v>37031</v>
      </c>
      <c r="AG141" s="2">
        <f t="shared" si="140"/>
        <v>0</v>
      </c>
      <c r="AH141" s="2">
        <f t="shared" si="141"/>
        <v>1</v>
      </c>
      <c r="AI141" s="2">
        <f t="shared" si="142"/>
        <v>1</v>
      </c>
      <c r="AJ141" s="83" t="str">
        <f t="shared" si="143"/>
        <v>101% Adj.</v>
      </c>
      <c r="AK141" s="2">
        <f t="shared" si="144"/>
        <v>1990007</v>
      </c>
      <c r="AM141" s="2">
        <v>361</v>
      </c>
      <c r="AN141">
        <f t="shared" si="145"/>
        <v>5549</v>
      </c>
      <c r="AO141">
        <f t="shared" si="146"/>
        <v>2003189</v>
      </c>
      <c r="AP141" s="2">
        <f t="shared" si="121"/>
        <v>0</v>
      </c>
      <c r="AQ141" s="2">
        <f t="shared" si="147"/>
        <v>0</v>
      </c>
      <c r="AR141" s="2">
        <f t="shared" si="148"/>
        <v>0</v>
      </c>
      <c r="AS141" s="2">
        <f t="shared" si="149"/>
        <v>0</v>
      </c>
      <c r="AT141" s="84">
        <f t="shared" si="150"/>
        <v>0</v>
      </c>
      <c r="AU141" s="2">
        <f t="shared" si="151"/>
        <v>0</v>
      </c>
      <c r="AV141" s="2">
        <f t="shared" si="152"/>
        <v>0</v>
      </c>
      <c r="AW141" s="2">
        <f t="shared" si="153"/>
        <v>0</v>
      </c>
      <c r="AX141" s="83" t="str">
        <f t="shared" si="154"/>
        <v>N.A.</v>
      </c>
      <c r="AY141" s="2">
        <f t="shared" si="155"/>
        <v>2003189</v>
      </c>
      <c r="AZ141" s="82"/>
      <c r="BA141" s="2">
        <v>354</v>
      </c>
      <c r="BB141">
        <f t="shared" si="156"/>
        <v>5771</v>
      </c>
      <c r="BC141">
        <f t="shared" si="157"/>
        <v>2042934</v>
      </c>
      <c r="BD141" s="2">
        <f t="shared" si="158"/>
        <v>0</v>
      </c>
      <c r="BE141" s="2">
        <f t="shared" si="159"/>
        <v>0</v>
      </c>
      <c r="BF141" s="2">
        <f t="shared" si="160"/>
        <v>0</v>
      </c>
      <c r="BG141" s="2">
        <f t="shared" si="161"/>
        <v>0</v>
      </c>
      <c r="BH141" s="84">
        <f t="shared" si="162"/>
        <v>0</v>
      </c>
      <c r="BI141" s="2">
        <f t="shared" si="163"/>
        <v>0</v>
      </c>
      <c r="BJ141" s="2">
        <f t="shared" si="164"/>
        <v>0</v>
      </c>
      <c r="BK141" s="2">
        <f t="shared" si="165"/>
        <v>0</v>
      </c>
      <c r="BL141" s="83" t="str">
        <f t="shared" si="166"/>
        <v>N.A.</v>
      </c>
      <c r="BM141" s="2">
        <f t="shared" si="167"/>
        <v>2042934</v>
      </c>
      <c r="BO141" s="2">
        <v>337</v>
      </c>
      <c r="BP141">
        <f t="shared" si="168"/>
        <v>6002</v>
      </c>
      <c r="BQ141">
        <f t="shared" si="169"/>
        <v>2022674</v>
      </c>
      <c r="BR141" s="2">
        <f t="shared" si="170"/>
        <v>0</v>
      </c>
      <c r="BS141" s="2">
        <f t="shared" si="171"/>
        <v>40689</v>
      </c>
      <c r="BT141" s="2">
        <f t="shared" si="172"/>
        <v>0</v>
      </c>
      <c r="BU141" s="2">
        <f t="shared" si="173"/>
        <v>40689</v>
      </c>
      <c r="BV141" s="84">
        <f t="shared" si="174"/>
        <v>40689</v>
      </c>
      <c r="BW141" s="2">
        <f t="shared" si="175"/>
        <v>0</v>
      </c>
      <c r="BX141" s="2">
        <f t="shared" si="176"/>
        <v>1</v>
      </c>
      <c r="BY141" s="2">
        <f t="shared" si="177"/>
        <v>1</v>
      </c>
      <c r="BZ141" s="83" t="str">
        <f t="shared" si="178"/>
        <v>101% Adj.</v>
      </c>
      <c r="CA141" s="2">
        <f t="shared" si="179"/>
        <v>2063363</v>
      </c>
    </row>
    <row r="142" spans="1:79" x14ac:dyDescent="0.2">
      <c r="A142">
        <v>135</v>
      </c>
      <c r="B142" s="2">
        <v>5</v>
      </c>
      <c r="C142" s="2">
        <v>2556</v>
      </c>
      <c r="D142" s="2" t="s">
        <v>121</v>
      </c>
      <c r="E142" s="2">
        <v>1378037</v>
      </c>
      <c r="F142" s="2">
        <v>261.10000000000002</v>
      </c>
      <c r="G142" s="2">
        <v>4931</v>
      </c>
      <c r="H142" s="2">
        <v>1287484</v>
      </c>
      <c r="I142" s="2">
        <v>72442</v>
      </c>
      <c r="J142" s="82"/>
      <c r="K142" s="2">
        <v>257</v>
      </c>
      <c r="L142" s="2">
        <f t="shared" si="122"/>
        <v>5128</v>
      </c>
      <c r="M142" s="2">
        <f t="shared" si="123"/>
        <v>1317896</v>
      </c>
      <c r="N142" s="2">
        <f t="shared" si="124"/>
        <v>42099</v>
      </c>
      <c r="O142" s="2">
        <f t="shared" si="125"/>
        <v>0</v>
      </c>
      <c r="P142" s="2">
        <f t="shared" si="126"/>
        <v>42099</v>
      </c>
      <c r="Q142" s="2">
        <f t="shared" si="127"/>
        <v>0</v>
      </c>
      <c r="R142" s="84">
        <f t="shared" si="128"/>
        <v>42099</v>
      </c>
      <c r="S142" s="2">
        <f t="shared" si="129"/>
        <v>2</v>
      </c>
      <c r="T142" s="2">
        <f t="shared" si="130"/>
        <v>0</v>
      </c>
      <c r="U142" s="2">
        <f t="shared" si="131"/>
        <v>2</v>
      </c>
      <c r="V142" s="83" t="str">
        <f t="shared" si="120"/>
        <v>70% Adj.</v>
      </c>
      <c r="W142" s="2">
        <f t="shared" si="132"/>
        <v>1359995</v>
      </c>
      <c r="X142" s="82"/>
      <c r="Y142" s="2">
        <v>248</v>
      </c>
      <c r="Z142">
        <f t="shared" si="133"/>
        <v>5333</v>
      </c>
      <c r="AA142">
        <f t="shared" si="134"/>
        <v>1322584</v>
      </c>
      <c r="AB142" s="2">
        <f t="shared" si="135"/>
        <v>33272</v>
      </c>
      <c r="AC142" s="2">
        <f t="shared" si="136"/>
        <v>8491</v>
      </c>
      <c r="AD142" s="2">
        <f t="shared" si="137"/>
        <v>33272</v>
      </c>
      <c r="AE142" s="2">
        <f t="shared" si="138"/>
        <v>0</v>
      </c>
      <c r="AF142" s="84">
        <f t="shared" si="139"/>
        <v>33272</v>
      </c>
      <c r="AG142" s="2">
        <f t="shared" si="140"/>
        <v>2</v>
      </c>
      <c r="AH142" s="2">
        <f t="shared" si="141"/>
        <v>0</v>
      </c>
      <c r="AI142" s="2">
        <f t="shared" si="142"/>
        <v>2</v>
      </c>
      <c r="AJ142" s="83" t="str">
        <f t="shared" si="143"/>
        <v>60% Adj.</v>
      </c>
      <c r="AK142" s="2">
        <f t="shared" si="144"/>
        <v>1355856</v>
      </c>
      <c r="AM142" s="2">
        <v>240</v>
      </c>
      <c r="AN142">
        <f t="shared" si="145"/>
        <v>5546</v>
      </c>
      <c r="AO142">
        <f t="shared" si="146"/>
        <v>1331040</v>
      </c>
      <c r="AP142" s="2">
        <f t="shared" si="121"/>
        <v>23499</v>
      </c>
      <c r="AQ142" s="2">
        <f t="shared" si="147"/>
        <v>4770</v>
      </c>
      <c r="AR142" s="2">
        <f t="shared" si="148"/>
        <v>23499</v>
      </c>
      <c r="AS142" s="2">
        <f t="shared" si="149"/>
        <v>0</v>
      </c>
      <c r="AT142" s="84">
        <f t="shared" si="150"/>
        <v>23499</v>
      </c>
      <c r="AU142" s="2">
        <f t="shared" si="151"/>
        <v>2</v>
      </c>
      <c r="AV142" s="2">
        <f t="shared" si="152"/>
        <v>0</v>
      </c>
      <c r="AW142" s="2">
        <f t="shared" si="153"/>
        <v>2</v>
      </c>
      <c r="AX142" s="83" t="str">
        <f t="shared" si="154"/>
        <v>50% Adj.</v>
      </c>
      <c r="AY142" s="2">
        <f t="shared" si="155"/>
        <v>1354539</v>
      </c>
      <c r="AZ142" s="82"/>
      <c r="BA142" s="2">
        <v>240</v>
      </c>
      <c r="BB142">
        <f t="shared" si="156"/>
        <v>5768</v>
      </c>
      <c r="BC142">
        <f t="shared" si="157"/>
        <v>1384320</v>
      </c>
      <c r="BD142" s="2">
        <f t="shared" si="158"/>
        <v>0</v>
      </c>
      <c r="BE142" s="2">
        <f t="shared" si="159"/>
        <v>0</v>
      </c>
      <c r="BF142" s="2">
        <f t="shared" si="160"/>
        <v>0</v>
      </c>
      <c r="BG142" s="2">
        <f t="shared" si="161"/>
        <v>0</v>
      </c>
      <c r="BH142" s="84">
        <f t="shared" si="162"/>
        <v>0</v>
      </c>
      <c r="BI142" s="2">
        <f t="shared" si="163"/>
        <v>0</v>
      </c>
      <c r="BJ142" s="2">
        <f t="shared" si="164"/>
        <v>0</v>
      </c>
      <c r="BK142" s="2">
        <f t="shared" si="165"/>
        <v>0</v>
      </c>
      <c r="BL142" s="83" t="str">
        <f t="shared" si="166"/>
        <v>N.A.</v>
      </c>
      <c r="BM142" s="2">
        <f t="shared" si="167"/>
        <v>1384320</v>
      </c>
      <c r="BO142" s="2">
        <v>233</v>
      </c>
      <c r="BP142">
        <f t="shared" si="168"/>
        <v>5999</v>
      </c>
      <c r="BQ142">
        <f t="shared" si="169"/>
        <v>1397767</v>
      </c>
      <c r="BR142" s="2">
        <f t="shared" si="170"/>
        <v>0</v>
      </c>
      <c r="BS142" s="2">
        <f t="shared" si="171"/>
        <v>396</v>
      </c>
      <c r="BT142" s="2">
        <f t="shared" si="172"/>
        <v>0</v>
      </c>
      <c r="BU142" s="2">
        <f t="shared" si="173"/>
        <v>396</v>
      </c>
      <c r="BV142" s="84">
        <f t="shared" si="174"/>
        <v>396</v>
      </c>
      <c r="BW142" s="2">
        <f t="shared" si="175"/>
        <v>0</v>
      </c>
      <c r="BX142" s="2">
        <f t="shared" si="176"/>
        <v>1</v>
      </c>
      <c r="BY142" s="2">
        <f t="shared" si="177"/>
        <v>1</v>
      </c>
      <c r="BZ142" s="83" t="str">
        <f t="shared" si="178"/>
        <v>101% Adj.</v>
      </c>
      <c r="CA142" s="2">
        <f t="shared" si="179"/>
        <v>1398163</v>
      </c>
    </row>
    <row r="143" spans="1:79" x14ac:dyDescent="0.2">
      <c r="A143">
        <v>136</v>
      </c>
      <c r="B143" s="2">
        <v>7</v>
      </c>
      <c r="C143" s="2">
        <v>2664</v>
      </c>
      <c r="D143" s="2" t="s">
        <v>122</v>
      </c>
      <c r="E143" s="2">
        <v>1821786</v>
      </c>
      <c r="F143" s="2">
        <v>348</v>
      </c>
      <c r="G143" s="2">
        <v>5101</v>
      </c>
      <c r="H143" s="2">
        <v>1775148</v>
      </c>
      <c r="I143" s="2">
        <v>37310</v>
      </c>
      <c r="J143" s="82"/>
      <c r="K143" s="2">
        <v>339</v>
      </c>
      <c r="L143" s="2">
        <f t="shared" si="122"/>
        <v>5298</v>
      </c>
      <c r="M143" s="2">
        <f t="shared" si="123"/>
        <v>1796022</v>
      </c>
      <c r="N143" s="2">
        <f t="shared" si="124"/>
        <v>18035</v>
      </c>
      <c r="O143" s="2">
        <f t="shared" si="125"/>
        <v>0</v>
      </c>
      <c r="P143" s="2">
        <f t="shared" si="126"/>
        <v>18035</v>
      </c>
      <c r="Q143" s="2">
        <f t="shared" si="127"/>
        <v>0</v>
      </c>
      <c r="R143" s="84">
        <f t="shared" si="128"/>
        <v>18035</v>
      </c>
      <c r="S143" s="2">
        <f t="shared" si="129"/>
        <v>2</v>
      </c>
      <c r="T143" s="2">
        <f t="shared" si="130"/>
        <v>0</v>
      </c>
      <c r="U143" s="2">
        <f t="shared" si="131"/>
        <v>2</v>
      </c>
      <c r="V143" s="83" t="str">
        <f t="shared" si="120"/>
        <v>70% Adj.</v>
      </c>
      <c r="W143" s="2">
        <f t="shared" si="132"/>
        <v>1814057</v>
      </c>
      <c r="X143" s="82"/>
      <c r="Y143" s="2">
        <v>325</v>
      </c>
      <c r="Z143">
        <f t="shared" si="133"/>
        <v>5503</v>
      </c>
      <c r="AA143">
        <f t="shared" si="134"/>
        <v>1788475</v>
      </c>
      <c r="AB143" s="2">
        <f t="shared" si="135"/>
        <v>19987</v>
      </c>
      <c r="AC143" s="2">
        <f t="shared" si="136"/>
        <v>25507</v>
      </c>
      <c r="AD143" s="2">
        <f t="shared" si="137"/>
        <v>0</v>
      </c>
      <c r="AE143" s="2">
        <f t="shared" si="138"/>
        <v>25507</v>
      </c>
      <c r="AF143" s="84">
        <f t="shared" si="139"/>
        <v>25507</v>
      </c>
      <c r="AG143" s="2">
        <f t="shared" si="140"/>
        <v>0</v>
      </c>
      <c r="AH143" s="2">
        <f t="shared" si="141"/>
        <v>1</v>
      </c>
      <c r="AI143" s="2">
        <f t="shared" si="142"/>
        <v>1</v>
      </c>
      <c r="AJ143" s="83" t="str">
        <f t="shared" si="143"/>
        <v>101% Adj.</v>
      </c>
      <c r="AK143" s="2">
        <f t="shared" si="144"/>
        <v>1813982</v>
      </c>
      <c r="AM143" s="2">
        <v>314</v>
      </c>
      <c r="AN143">
        <f t="shared" si="145"/>
        <v>5716</v>
      </c>
      <c r="AO143">
        <f t="shared" si="146"/>
        <v>1794824</v>
      </c>
      <c r="AP143" s="2">
        <f t="shared" si="121"/>
        <v>13481</v>
      </c>
      <c r="AQ143" s="2">
        <f t="shared" si="147"/>
        <v>11536</v>
      </c>
      <c r="AR143" s="2">
        <f t="shared" si="148"/>
        <v>13481</v>
      </c>
      <c r="AS143" s="2">
        <f t="shared" si="149"/>
        <v>0</v>
      </c>
      <c r="AT143" s="84">
        <f t="shared" si="150"/>
        <v>13481</v>
      </c>
      <c r="AU143" s="2">
        <f t="shared" si="151"/>
        <v>2</v>
      </c>
      <c r="AV143" s="2">
        <f t="shared" si="152"/>
        <v>0</v>
      </c>
      <c r="AW143" s="2">
        <f t="shared" si="153"/>
        <v>2</v>
      </c>
      <c r="AX143" s="83" t="str">
        <f t="shared" si="154"/>
        <v>50% Adj.</v>
      </c>
      <c r="AY143" s="2">
        <f t="shared" si="155"/>
        <v>1808305</v>
      </c>
      <c r="AZ143" s="82"/>
      <c r="BA143" s="2">
        <v>302</v>
      </c>
      <c r="BB143">
        <f t="shared" si="156"/>
        <v>5938</v>
      </c>
      <c r="BC143">
        <f t="shared" si="157"/>
        <v>1793276</v>
      </c>
      <c r="BD143" s="2">
        <f t="shared" si="158"/>
        <v>11404</v>
      </c>
      <c r="BE143" s="2">
        <f t="shared" si="159"/>
        <v>19496</v>
      </c>
      <c r="BF143" s="2">
        <f t="shared" si="160"/>
        <v>0</v>
      </c>
      <c r="BG143" s="2">
        <f t="shared" si="161"/>
        <v>19496</v>
      </c>
      <c r="BH143" s="84">
        <f t="shared" si="162"/>
        <v>19496</v>
      </c>
      <c r="BI143" s="2">
        <f t="shared" si="163"/>
        <v>0</v>
      </c>
      <c r="BJ143" s="2">
        <f t="shared" si="164"/>
        <v>1</v>
      </c>
      <c r="BK143" s="2">
        <f t="shared" si="165"/>
        <v>1</v>
      </c>
      <c r="BL143" s="83" t="str">
        <f t="shared" si="166"/>
        <v>101% Adj.</v>
      </c>
      <c r="BM143" s="2">
        <f t="shared" si="167"/>
        <v>1812772</v>
      </c>
      <c r="BO143" s="2">
        <v>291</v>
      </c>
      <c r="BP143">
        <f t="shared" si="168"/>
        <v>6169</v>
      </c>
      <c r="BQ143">
        <f t="shared" si="169"/>
        <v>1795179</v>
      </c>
      <c r="BR143" s="2">
        <f t="shared" si="170"/>
        <v>7982</v>
      </c>
      <c r="BS143" s="2">
        <f t="shared" si="171"/>
        <v>16030</v>
      </c>
      <c r="BT143" s="2">
        <f t="shared" si="172"/>
        <v>0</v>
      </c>
      <c r="BU143" s="2">
        <f t="shared" si="173"/>
        <v>16030</v>
      </c>
      <c r="BV143" s="84">
        <f t="shared" si="174"/>
        <v>16030</v>
      </c>
      <c r="BW143" s="2">
        <f t="shared" si="175"/>
        <v>0</v>
      </c>
      <c r="BX143" s="2">
        <f t="shared" si="176"/>
        <v>1</v>
      </c>
      <c r="BY143" s="2">
        <f t="shared" si="177"/>
        <v>1</v>
      </c>
      <c r="BZ143" s="83" t="str">
        <f t="shared" si="178"/>
        <v>101% Adj.</v>
      </c>
      <c r="CA143" s="2">
        <f t="shared" si="179"/>
        <v>1811209</v>
      </c>
    </row>
    <row r="144" spans="1:79" x14ac:dyDescent="0.2">
      <c r="A144">
        <v>137</v>
      </c>
      <c r="B144" s="2">
        <v>14</v>
      </c>
      <c r="C144" s="2">
        <v>2673</v>
      </c>
      <c r="D144" s="2" t="s">
        <v>399</v>
      </c>
      <c r="E144" s="2">
        <v>4016767</v>
      </c>
      <c r="F144" s="2">
        <v>792.4</v>
      </c>
      <c r="G144" s="2">
        <v>4968</v>
      </c>
      <c r="H144" s="2">
        <v>3936643</v>
      </c>
      <c r="I144" s="2">
        <v>69237</v>
      </c>
      <c r="J144" s="82"/>
      <c r="K144" s="2">
        <v>788</v>
      </c>
      <c r="L144" s="2">
        <f t="shared" si="122"/>
        <v>5165</v>
      </c>
      <c r="M144" s="2">
        <f t="shared" si="123"/>
        <v>4070020</v>
      </c>
      <c r="N144" s="2">
        <f t="shared" si="124"/>
        <v>0</v>
      </c>
      <c r="O144" s="2">
        <f t="shared" si="125"/>
        <v>0</v>
      </c>
      <c r="P144" s="2">
        <f t="shared" si="126"/>
        <v>0</v>
      </c>
      <c r="Q144" s="2">
        <f t="shared" si="127"/>
        <v>0</v>
      </c>
      <c r="R144" s="84">
        <f t="shared" si="128"/>
        <v>0</v>
      </c>
      <c r="S144" s="2">
        <f t="shared" si="129"/>
        <v>0</v>
      </c>
      <c r="T144" s="2">
        <f t="shared" si="130"/>
        <v>0</v>
      </c>
      <c r="U144" s="2">
        <f t="shared" si="131"/>
        <v>0</v>
      </c>
      <c r="V144" s="83" t="str">
        <f t="shared" si="120"/>
        <v>N.A.</v>
      </c>
      <c r="W144" s="2">
        <f t="shared" si="132"/>
        <v>4070020</v>
      </c>
      <c r="X144" s="82"/>
      <c r="Y144" s="2">
        <v>799</v>
      </c>
      <c r="Z144">
        <f t="shared" si="133"/>
        <v>5370</v>
      </c>
      <c r="AA144">
        <f t="shared" si="134"/>
        <v>4290630</v>
      </c>
      <c r="AB144" s="2">
        <f t="shared" si="135"/>
        <v>0</v>
      </c>
      <c r="AC144" s="2">
        <f t="shared" si="136"/>
        <v>0</v>
      </c>
      <c r="AD144" s="2">
        <f t="shared" si="137"/>
        <v>0</v>
      </c>
      <c r="AE144" s="2">
        <f t="shared" si="138"/>
        <v>0</v>
      </c>
      <c r="AF144" s="84">
        <f t="shared" si="139"/>
        <v>0</v>
      </c>
      <c r="AG144" s="2">
        <f t="shared" si="140"/>
        <v>0</v>
      </c>
      <c r="AH144" s="2">
        <f t="shared" si="141"/>
        <v>0</v>
      </c>
      <c r="AI144" s="2">
        <f t="shared" si="142"/>
        <v>0</v>
      </c>
      <c r="AJ144" s="83" t="str">
        <f t="shared" si="143"/>
        <v>N.A.</v>
      </c>
      <c r="AK144" s="2">
        <f t="shared" si="144"/>
        <v>4290630</v>
      </c>
      <c r="AM144" s="2">
        <v>786</v>
      </c>
      <c r="AN144">
        <f t="shared" si="145"/>
        <v>5583</v>
      </c>
      <c r="AO144">
        <f t="shared" si="146"/>
        <v>4388238</v>
      </c>
      <c r="AP144" s="2">
        <f t="shared" si="121"/>
        <v>0</v>
      </c>
      <c r="AQ144" s="2">
        <f t="shared" si="147"/>
        <v>0</v>
      </c>
      <c r="AR144" s="2">
        <f t="shared" si="148"/>
        <v>0</v>
      </c>
      <c r="AS144" s="2">
        <f t="shared" si="149"/>
        <v>0</v>
      </c>
      <c r="AT144" s="84">
        <f t="shared" si="150"/>
        <v>0</v>
      </c>
      <c r="AU144" s="2">
        <f t="shared" si="151"/>
        <v>0</v>
      </c>
      <c r="AV144" s="2">
        <f t="shared" si="152"/>
        <v>0</v>
      </c>
      <c r="AW144" s="2">
        <f t="shared" si="153"/>
        <v>0</v>
      </c>
      <c r="AX144" s="83" t="str">
        <f t="shared" si="154"/>
        <v>N.A.</v>
      </c>
      <c r="AY144" s="2">
        <f t="shared" si="155"/>
        <v>4388238</v>
      </c>
      <c r="AZ144" s="82"/>
      <c r="BA144" s="2">
        <v>790</v>
      </c>
      <c r="BB144">
        <f t="shared" si="156"/>
        <v>5805</v>
      </c>
      <c r="BC144">
        <f t="shared" si="157"/>
        <v>4585950</v>
      </c>
      <c r="BD144" s="2">
        <f t="shared" si="158"/>
        <v>0</v>
      </c>
      <c r="BE144" s="2">
        <f t="shared" si="159"/>
        <v>0</v>
      </c>
      <c r="BF144" s="2">
        <f t="shared" si="160"/>
        <v>0</v>
      </c>
      <c r="BG144" s="2">
        <f t="shared" si="161"/>
        <v>0</v>
      </c>
      <c r="BH144" s="84">
        <f t="shared" si="162"/>
        <v>0</v>
      </c>
      <c r="BI144" s="2">
        <f t="shared" si="163"/>
        <v>0</v>
      </c>
      <c r="BJ144" s="2">
        <f t="shared" si="164"/>
        <v>0</v>
      </c>
      <c r="BK144" s="2">
        <f t="shared" si="165"/>
        <v>0</v>
      </c>
      <c r="BL144" s="83" t="str">
        <f t="shared" si="166"/>
        <v>N.A.</v>
      </c>
      <c r="BM144" s="2">
        <f t="shared" si="167"/>
        <v>4585950</v>
      </c>
      <c r="BO144" s="2">
        <v>773</v>
      </c>
      <c r="BP144">
        <f t="shared" si="168"/>
        <v>6036</v>
      </c>
      <c r="BQ144">
        <f t="shared" si="169"/>
        <v>4665828</v>
      </c>
      <c r="BR144" s="2">
        <f t="shared" si="170"/>
        <v>0</v>
      </c>
      <c r="BS144" s="2">
        <f t="shared" si="171"/>
        <v>0</v>
      </c>
      <c r="BT144" s="2">
        <f t="shared" si="172"/>
        <v>0</v>
      </c>
      <c r="BU144" s="2">
        <f t="shared" si="173"/>
        <v>0</v>
      </c>
      <c r="BV144" s="84">
        <f t="shared" si="174"/>
        <v>0</v>
      </c>
      <c r="BW144" s="2">
        <f t="shared" si="175"/>
        <v>0</v>
      </c>
      <c r="BX144" s="2">
        <f t="shared" si="176"/>
        <v>0</v>
      </c>
      <c r="BY144" s="2">
        <f t="shared" si="177"/>
        <v>0</v>
      </c>
      <c r="BZ144" s="83" t="str">
        <f t="shared" si="178"/>
        <v>N.A.</v>
      </c>
      <c r="CA144" s="2">
        <f t="shared" si="179"/>
        <v>4665828</v>
      </c>
    </row>
    <row r="145" spans="1:79" x14ac:dyDescent="0.2">
      <c r="A145">
        <v>138</v>
      </c>
      <c r="B145" s="2">
        <v>7</v>
      </c>
      <c r="C145" s="2">
        <v>2682</v>
      </c>
      <c r="D145" s="2" t="s">
        <v>120</v>
      </c>
      <c r="E145" s="2">
        <v>1860130</v>
      </c>
      <c r="F145" s="2">
        <v>394.1</v>
      </c>
      <c r="G145" s="2">
        <v>4931</v>
      </c>
      <c r="H145" s="2">
        <v>1943307</v>
      </c>
      <c r="I145" s="2">
        <v>0</v>
      </c>
      <c r="J145" s="82"/>
      <c r="K145" s="2">
        <v>403</v>
      </c>
      <c r="L145" s="2">
        <f t="shared" si="122"/>
        <v>5128</v>
      </c>
      <c r="M145" s="2">
        <f t="shared" si="123"/>
        <v>2066584</v>
      </c>
      <c r="N145" s="2">
        <f t="shared" si="124"/>
        <v>0</v>
      </c>
      <c r="O145" s="2">
        <f t="shared" si="125"/>
        <v>0</v>
      </c>
      <c r="P145" s="2">
        <f t="shared" si="126"/>
        <v>0</v>
      </c>
      <c r="Q145" s="2">
        <f t="shared" si="127"/>
        <v>0</v>
      </c>
      <c r="R145" s="84">
        <f t="shared" si="128"/>
        <v>0</v>
      </c>
      <c r="S145" s="2">
        <f t="shared" si="129"/>
        <v>0</v>
      </c>
      <c r="T145" s="2">
        <f t="shared" si="130"/>
        <v>0</v>
      </c>
      <c r="U145" s="2">
        <f t="shared" si="131"/>
        <v>0</v>
      </c>
      <c r="V145" s="83" t="str">
        <f t="shared" si="120"/>
        <v>N.A.</v>
      </c>
      <c r="W145" s="2">
        <f t="shared" si="132"/>
        <v>2066584</v>
      </c>
      <c r="X145" s="82"/>
      <c r="Y145" s="2">
        <v>408</v>
      </c>
      <c r="Z145">
        <f t="shared" si="133"/>
        <v>5333</v>
      </c>
      <c r="AA145">
        <f t="shared" si="134"/>
        <v>2175864</v>
      </c>
      <c r="AB145" s="2">
        <f t="shared" si="135"/>
        <v>0</v>
      </c>
      <c r="AC145" s="2">
        <f t="shared" si="136"/>
        <v>0</v>
      </c>
      <c r="AD145" s="2">
        <f t="shared" si="137"/>
        <v>0</v>
      </c>
      <c r="AE145" s="2">
        <f t="shared" si="138"/>
        <v>0</v>
      </c>
      <c r="AF145" s="84">
        <f t="shared" si="139"/>
        <v>0</v>
      </c>
      <c r="AG145" s="2">
        <f t="shared" si="140"/>
        <v>0</v>
      </c>
      <c r="AH145" s="2">
        <f t="shared" si="141"/>
        <v>0</v>
      </c>
      <c r="AI145" s="2">
        <f t="shared" si="142"/>
        <v>0</v>
      </c>
      <c r="AJ145" s="83" t="str">
        <f t="shared" si="143"/>
        <v>N.A.</v>
      </c>
      <c r="AK145" s="2">
        <f t="shared" si="144"/>
        <v>2175864</v>
      </c>
      <c r="AM145" s="2">
        <v>412</v>
      </c>
      <c r="AN145">
        <f t="shared" si="145"/>
        <v>5546</v>
      </c>
      <c r="AO145">
        <f t="shared" si="146"/>
        <v>2284952</v>
      </c>
      <c r="AP145" s="2">
        <f t="shared" si="121"/>
        <v>0</v>
      </c>
      <c r="AQ145" s="2">
        <f t="shared" si="147"/>
        <v>0</v>
      </c>
      <c r="AR145" s="2">
        <f t="shared" si="148"/>
        <v>0</v>
      </c>
      <c r="AS145" s="2">
        <f t="shared" si="149"/>
        <v>0</v>
      </c>
      <c r="AT145" s="84">
        <f t="shared" si="150"/>
        <v>0</v>
      </c>
      <c r="AU145" s="2">
        <f t="shared" si="151"/>
        <v>0</v>
      </c>
      <c r="AV145" s="2">
        <f t="shared" si="152"/>
        <v>0</v>
      </c>
      <c r="AW145" s="2">
        <f t="shared" si="153"/>
        <v>0</v>
      </c>
      <c r="AX145" s="83" t="str">
        <f t="shared" si="154"/>
        <v>N.A.</v>
      </c>
      <c r="AY145" s="2">
        <f t="shared" si="155"/>
        <v>2284952</v>
      </c>
      <c r="AZ145" s="82"/>
      <c r="BA145" s="2">
        <v>427</v>
      </c>
      <c r="BB145">
        <f t="shared" si="156"/>
        <v>5768</v>
      </c>
      <c r="BC145">
        <f t="shared" si="157"/>
        <v>2462936</v>
      </c>
      <c r="BD145" s="2">
        <f t="shared" si="158"/>
        <v>0</v>
      </c>
      <c r="BE145" s="2">
        <f t="shared" si="159"/>
        <v>0</v>
      </c>
      <c r="BF145" s="2">
        <f t="shared" si="160"/>
        <v>0</v>
      </c>
      <c r="BG145" s="2">
        <f t="shared" si="161"/>
        <v>0</v>
      </c>
      <c r="BH145" s="84">
        <f t="shared" si="162"/>
        <v>0</v>
      </c>
      <c r="BI145" s="2">
        <f t="shared" si="163"/>
        <v>0</v>
      </c>
      <c r="BJ145" s="2">
        <f t="shared" si="164"/>
        <v>0</v>
      </c>
      <c r="BK145" s="2">
        <f t="shared" si="165"/>
        <v>0</v>
      </c>
      <c r="BL145" s="83" t="str">
        <f t="shared" si="166"/>
        <v>N.A.</v>
      </c>
      <c r="BM145" s="2">
        <f t="shared" si="167"/>
        <v>2462936</v>
      </c>
      <c r="BO145" s="2">
        <v>437</v>
      </c>
      <c r="BP145">
        <f t="shared" si="168"/>
        <v>5999</v>
      </c>
      <c r="BQ145">
        <f t="shared" si="169"/>
        <v>2621563</v>
      </c>
      <c r="BR145" s="2">
        <f t="shared" si="170"/>
        <v>0</v>
      </c>
      <c r="BS145" s="2">
        <f t="shared" si="171"/>
        <v>0</v>
      </c>
      <c r="BT145" s="2">
        <f t="shared" si="172"/>
        <v>0</v>
      </c>
      <c r="BU145" s="2">
        <f t="shared" si="173"/>
        <v>0</v>
      </c>
      <c r="BV145" s="84">
        <f t="shared" si="174"/>
        <v>0</v>
      </c>
      <c r="BW145" s="2">
        <f t="shared" si="175"/>
        <v>0</v>
      </c>
      <c r="BX145" s="2">
        <f t="shared" si="176"/>
        <v>0</v>
      </c>
      <c r="BY145" s="2">
        <f t="shared" si="177"/>
        <v>0</v>
      </c>
      <c r="BZ145" s="83" t="str">
        <f t="shared" si="178"/>
        <v>N.A.</v>
      </c>
      <c r="CA145" s="2">
        <f t="shared" si="179"/>
        <v>2621563</v>
      </c>
    </row>
    <row r="146" spans="1:79" x14ac:dyDescent="0.2">
      <c r="A146">
        <v>139</v>
      </c>
      <c r="B146" s="2">
        <v>7</v>
      </c>
      <c r="C146" s="2">
        <v>2709</v>
      </c>
      <c r="D146" s="2" t="s">
        <v>123</v>
      </c>
      <c r="E146" s="2">
        <v>8496358</v>
      </c>
      <c r="F146" s="2">
        <v>1733.8</v>
      </c>
      <c r="G146" s="2">
        <v>4954</v>
      </c>
      <c r="H146" s="2">
        <v>8589245</v>
      </c>
      <c r="I146" s="2">
        <v>35620</v>
      </c>
      <c r="J146" s="82"/>
      <c r="K146" s="2">
        <v>1708</v>
      </c>
      <c r="L146" s="2">
        <f t="shared" si="122"/>
        <v>5151</v>
      </c>
      <c r="M146" s="2">
        <f t="shared" si="123"/>
        <v>8797908</v>
      </c>
      <c r="N146" s="2">
        <f t="shared" si="124"/>
        <v>0</v>
      </c>
      <c r="O146" s="2">
        <f t="shared" si="125"/>
        <v>0</v>
      </c>
      <c r="P146" s="2">
        <f t="shared" si="126"/>
        <v>0</v>
      </c>
      <c r="Q146" s="2">
        <f t="shared" si="127"/>
        <v>0</v>
      </c>
      <c r="R146" s="84">
        <f t="shared" si="128"/>
        <v>0</v>
      </c>
      <c r="S146" s="2">
        <f t="shared" si="129"/>
        <v>0</v>
      </c>
      <c r="T146" s="2">
        <f t="shared" si="130"/>
        <v>0</v>
      </c>
      <c r="U146" s="2">
        <f t="shared" si="131"/>
        <v>0</v>
      </c>
      <c r="V146" s="83" t="str">
        <f t="shared" si="120"/>
        <v>N.A.</v>
      </c>
      <c r="W146" s="2">
        <f t="shared" si="132"/>
        <v>8797908</v>
      </c>
      <c r="X146" s="82"/>
      <c r="Y146" s="2">
        <v>1718</v>
      </c>
      <c r="Z146">
        <f t="shared" si="133"/>
        <v>5356</v>
      </c>
      <c r="AA146">
        <f t="shared" si="134"/>
        <v>9201608</v>
      </c>
      <c r="AB146" s="2">
        <f t="shared" si="135"/>
        <v>0</v>
      </c>
      <c r="AC146" s="2">
        <f t="shared" si="136"/>
        <v>0</v>
      </c>
      <c r="AD146" s="2">
        <f t="shared" si="137"/>
        <v>0</v>
      </c>
      <c r="AE146" s="2">
        <f t="shared" si="138"/>
        <v>0</v>
      </c>
      <c r="AF146" s="84">
        <f t="shared" si="139"/>
        <v>0</v>
      </c>
      <c r="AG146" s="2">
        <f t="shared" si="140"/>
        <v>0</v>
      </c>
      <c r="AH146" s="2">
        <f t="shared" si="141"/>
        <v>0</v>
      </c>
      <c r="AI146" s="2">
        <f t="shared" si="142"/>
        <v>0</v>
      </c>
      <c r="AJ146" s="83" t="str">
        <f t="shared" si="143"/>
        <v>N.A.</v>
      </c>
      <c r="AK146" s="2">
        <f t="shared" si="144"/>
        <v>9201608</v>
      </c>
      <c r="AM146" s="2">
        <v>1701</v>
      </c>
      <c r="AN146">
        <f t="shared" si="145"/>
        <v>5569</v>
      </c>
      <c r="AO146">
        <f t="shared" si="146"/>
        <v>9472869</v>
      </c>
      <c r="AP146" s="2">
        <f t="shared" si="121"/>
        <v>0</v>
      </c>
      <c r="AQ146" s="2">
        <f t="shared" si="147"/>
        <v>0</v>
      </c>
      <c r="AR146" s="2">
        <f t="shared" si="148"/>
        <v>0</v>
      </c>
      <c r="AS146" s="2">
        <f t="shared" si="149"/>
        <v>0</v>
      </c>
      <c r="AT146" s="84">
        <f t="shared" si="150"/>
        <v>0</v>
      </c>
      <c r="AU146" s="2">
        <f t="shared" si="151"/>
        <v>0</v>
      </c>
      <c r="AV146" s="2">
        <f t="shared" si="152"/>
        <v>0</v>
      </c>
      <c r="AW146" s="2">
        <f t="shared" si="153"/>
        <v>0</v>
      </c>
      <c r="AX146" s="83" t="str">
        <f t="shared" si="154"/>
        <v>N.A.</v>
      </c>
      <c r="AY146" s="2">
        <f t="shared" si="155"/>
        <v>9472869</v>
      </c>
      <c r="AZ146" s="82"/>
      <c r="BA146" s="2">
        <v>1678</v>
      </c>
      <c r="BB146">
        <f t="shared" si="156"/>
        <v>5791</v>
      </c>
      <c r="BC146">
        <f t="shared" si="157"/>
        <v>9717298</v>
      </c>
      <c r="BD146" s="2">
        <f t="shared" si="158"/>
        <v>0</v>
      </c>
      <c r="BE146" s="2">
        <f t="shared" si="159"/>
        <v>0</v>
      </c>
      <c r="BF146" s="2">
        <f t="shared" si="160"/>
        <v>0</v>
      </c>
      <c r="BG146" s="2">
        <f t="shared" si="161"/>
        <v>0</v>
      </c>
      <c r="BH146" s="84">
        <f t="shared" si="162"/>
        <v>0</v>
      </c>
      <c r="BI146" s="2">
        <f t="shared" si="163"/>
        <v>0</v>
      </c>
      <c r="BJ146" s="2">
        <f t="shared" si="164"/>
        <v>0</v>
      </c>
      <c r="BK146" s="2">
        <f t="shared" si="165"/>
        <v>0</v>
      </c>
      <c r="BL146" s="83" t="str">
        <f t="shared" si="166"/>
        <v>N.A.</v>
      </c>
      <c r="BM146" s="2">
        <f t="shared" si="167"/>
        <v>9717298</v>
      </c>
      <c r="BO146" s="2">
        <v>1683</v>
      </c>
      <c r="BP146">
        <f t="shared" si="168"/>
        <v>6022</v>
      </c>
      <c r="BQ146">
        <f t="shared" si="169"/>
        <v>10135026</v>
      </c>
      <c r="BR146" s="2">
        <f t="shared" si="170"/>
        <v>0</v>
      </c>
      <c r="BS146" s="2">
        <f t="shared" si="171"/>
        <v>0</v>
      </c>
      <c r="BT146" s="2">
        <f t="shared" si="172"/>
        <v>0</v>
      </c>
      <c r="BU146" s="2">
        <f t="shared" si="173"/>
        <v>0</v>
      </c>
      <c r="BV146" s="84">
        <f t="shared" si="174"/>
        <v>0</v>
      </c>
      <c r="BW146" s="2">
        <f t="shared" si="175"/>
        <v>0</v>
      </c>
      <c r="BX146" s="2">
        <f t="shared" si="176"/>
        <v>0</v>
      </c>
      <c r="BY146" s="2">
        <f t="shared" si="177"/>
        <v>0</v>
      </c>
      <c r="BZ146" s="83" t="str">
        <f t="shared" si="178"/>
        <v>N.A.</v>
      </c>
      <c r="CA146" s="2">
        <f t="shared" si="179"/>
        <v>10135026</v>
      </c>
    </row>
    <row r="147" spans="1:79" x14ac:dyDescent="0.2">
      <c r="A147">
        <v>140</v>
      </c>
      <c r="B147" s="2">
        <v>13</v>
      </c>
      <c r="C147" s="2">
        <v>2718</v>
      </c>
      <c r="D147" s="2" t="s">
        <v>124</v>
      </c>
      <c r="E147" s="2">
        <v>3343874</v>
      </c>
      <c r="F147" s="2">
        <v>663.8</v>
      </c>
      <c r="G147" s="2">
        <v>4996</v>
      </c>
      <c r="H147" s="2">
        <v>3316345</v>
      </c>
      <c r="I147" s="2">
        <v>0</v>
      </c>
      <c r="J147" s="82"/>
      <c r="K147" s="2">
        <v>656</v>
      </c>
      <c r="L147" s="2">
        <f t="shared" si="122"/>
        <v>5193</v>
      </c>
      <c r="M147" s="2">
        <f t="shared" si="123"/>
        <v>3406608</v>
      </c>
      <c r="N147" s="2">
        <f t="shared" si="124"/>
        <v>0</v>
      </c>
      <c r="O147" s="2">
        <f t="shared" si="125"/>
        <v>0</v>
      </c>
      <c r="P147" s="2">
        <f t="shared" si="126"/>
        <v>0</v>
      </c>
      <c r="Q147" s="2">
        <f t="shared" si="127"/>
        <v>0</v>
      </c>
      <c r="R147" s="84">
        <f t="shared" si="128"/>
        <v>0</v>
      </c>
      <c r="S147" s="2">
        <f t="shared" si="129"/>
        <v>0</v>
      </c>
      <c r="T147" s="2">
        <f t="shared" si="130"/>
        <v>0</v>
      </c>
      <c r="U147" s="2">
        <f t="shared" si="131"/>
        <v>0</v>
      </c>
      <c r="V147" s="83" t="str">
        <f t="shared" si="120"/>
        <v>N.A.</v>
      </c>
      <c r="W147" s="2">
        <f t="shared" si="132"/>
        <v>3406608</v>
      </c>
      <c r="X147" s="82"/>
      <c r="Y147" s="2">
        <v>656</v>
      </c>
      <c r="Z147">
        <f t="shared" si="133"/>
        <v>5398</v>
      </c>
      <c r="AA147">
        <f t="shared" si="134"/>
        <v>3541088</v>
      </c>
      <c r="AB147" s="2">
        <f t="shared" si="135"/>
        <v>0</v>
      </c>
      <c r="AC147" s="2">
        <f t="shared" si="136"/>
        <v>0</v>
      </c>
      <c r="AD147" s="2">
        <f t="shared" si="137"/>
        <v>0</v>
      </c>
      <c r="AE147" s="2">
        <f t="shared" si="138"/>
        <v>0</v>
      </c>
      <c r="AF147" s="84">
        <f t="shared" si="139"/>
        <v>0</v>
      </c>
      <c r="AG147" s="2">
        <f t="shared" si="140"/>
        <v>0</v>
      </c>
      <c r="AH147" s="2">
        <f t="shared" si="141"/>
        <v>0</v>
      </c>
      <c r="AI147" s="2">
        <f t="shared" si="142"/>
        <v>0</v>
      </c>
      <c r="AJ147" s="83" t="str">
        <f t="shared" si="143"/>
        <v>N.A.</v>
      </c>
      <c r="AK147" s="2">
        <f t="shared" si="144"/>
        <v>3541088</v>
      </c>
      <c r="AM147" s="2">
        <v>647</v>
      </c>
      <c r="AN147">
        <f t="shared" si="145"/>
        <v>5611</v>
      </c>
      <c r="AO147">
        <f t="shared" si="146"/>
        <v>3630317</v>
      </c>
      <c r="AP147" s="2">
        <f t="shared" si="121"/>
        <v>0</v>
      </c>
      <c r="AQ147" s="2">
        <f t="shared" si="147"/>
        <v>0</v>
      </c>
      <c r="AR147" s="2">
        <f t="shared" si="148"/>
        <v>0</v>
      </c>
      <c r="AS147" s="2">
        <f t="shared" si="149"/>
        <v>0</v>
      </c>
      <c r="AT147" s="84">
        <f t="shared" si="150"/>
        <v>0</v>
      </c>
      <c r="AU147" s="2">
        <f t="shared" si="151"/>
        <v>0</v>
      </c>
      <c r="AV147" s="2">
        <f t="shared" si="152"/>
        <v>0</v>
      </c>
      <c r="AW147" s="2">
        <f t="shared" si="153"/>
        <v>0</v>
      </c>
      <c r="AX147" s="83" t="str">
        <f t="shared" si="154"/>
        <v>N.A.</v>
      </c>
      <c r="AY147" s="2">
        <f t="shared" si="155"/>
        <v>3630317</v>
      </c>
      <c r="AZ147" s="82"/>
      <c r="BA147" s="2">
        <v>632</v>
      </c>
      <c r="BB147">
        <f t="shared" si="156"/>
        <v>5833</v>
      </c>
      <c r="BC147">
        <f t="shared" si="157"/>
        <v>3686456</v>
      </c>
      <c r="BD147" s="2">
        <f t="shared" si="158"/>
        <v>0</v>
      </c>
      <c r="BE147" s="2">
        <f t="shared" si="159"/>
        <v>0</v>
      </c>
      <c r="BF147" s="2">
        <f t="shared" si="160"/>
        <v>0</v>
      </c>
      <c r="BG147" s="2">
        <f t="shared" si="161"/>
        <v>0</v>
      </c>
      <c r="BH147" s="84">
        <f t="shared" si="162"/>
        <v>0</v>
      </c>
      <c r="BI147" s="2">
        <f t="shared" si="163"/>
        <v>0</v>
      </c>
      <c r="BJ147" s="2">
        <f t="shared" si="164"/>
        <v>0</v>
      </c>
      <c r="BK147" s="2">
        <f t="shared" si="165"/>
        <v>0</v>
      </c>
      <c r="BL147" s="83" t="str">
        <f t="shared" si="166"/>
        <v>N.A.</v>
      </c>
      <c r="BM147" s="2">
        <f t="shared" si="167"/>
        <v>3686456</v>
      </c>
      <c r="BO147" s="2">
        <v>632</v>
      </c>
      <c r="BP147">
        <f t="shared" si="168"/>
        <v>6064</v>
      </c>
      <c r="BQ147">
        <f t="shared" si="169"/>
        <v>3832448</v>
      </c>
      <c r="BR147" s="2">
        <f t="shared" si="170"/>
        <v>0</v>
      </c>
      <c r="BS147" s="2">
        <f t="shared" si="171"/>
        <v>0</v>
      </c>
      <c r="BT147" s="2">
        <f t="shared" si="172"/>
        <v>0</v>
      </c>
      <c r="BU147" s="2">
        <f t="shared" si="173"/>
        <v>0</v>
      </c>
      <c r="BV147" s="84">
        <f t="shared" si="174"/>
        <v>0</v>
      </c>
      <c r="BW147" s="2">
        <f t="shared" si="175"/>
        <v>0</v>
      </c>
      <c r="BX147" s="2">
        <f t="shared" si="176"/>
        <v>0</v>
      </c>
      <c r="BY147" s="2">
        <f t="shared" si="177"/>
        <v>0</v>
      </c>
      <c r="BZ147" s="83" t="str">
        <f t="shared" si="178"/>
        <v>N.A.</v>
      </c>
      <c r="CA147" s="2">
        <f t="shared" si="179"/>
        <v>3832448</v>
      </c>
    </row>
    <row r="148" spans="1:79" x14ac:dyDescent="0.2">
      <c r="A148">
        <v>141</v>
      </c>
      <c r="B148" s="2">
        <v>7</v>
      </c>
      <c r="C148" s="2">
        <v>2727</v>
      </c>
      <c r="D148" s="2" t="s">
        <v>125</v>
      </c>
      <c r="E148" s="2">
        <v>2994163</v>
      </c>
      <c r="F148" s="2">
        <v>633.70000000000005</v>
      </c>
      <c r="G148" s="2">
        <v>4931</v>
      </c>
      <c r="H148" s="2">
        <v>3124775</v>
      </c>
      <c r="I148" s="2">
        <v>0</v>
      </c>
      <c r="J148" s="82"/>
      <c r="K148" s="2">
        <v>615</v>
      </c>
      <c r="L148" s="2">
        <f t="shared" si="122"/>
        <v>5128</v>
      </c>
      <c r="M148" s="2">
        <f t="shared" si="123"/>
        <v>3153720</v>
      </c>
      <c r="N148" s="2">
        <f t="shared" si="124"/>
        <v>0</v>
      </c>
      <c r="O148" s="2">
        <f t="shared" si="125"/>
        <v>2303</v>
      </c>
      <c r="P148" s="2">
        <f t="shared" si="126"/>
        <v>0</v>
      </c>
      <c r="Q148" s="2">
        <f t="shared" si="127"/>
        <v>2303</v>
      </c>
      <c r="R148" s="84">
        <f t="shared" si="128"/>
        <v>2303</v>
      </c>
      <c r="S148" s="2">
        <f t="shared" si="129"/>
        <v>0</v>
      </c>
      <c r="T148" s="2">
        <f t="shared" si="130"/>
        <v>1</v>
      </c>
      <c r="U148" s="2">
        <f t="shared" si="131"/>
        <v>1</v>
      </c>
      <c r="V148" s="83" t="str">
        <f t="shared" si="120"/>
        <v>101% Adj.</v>
      </c>
      <c r="W148" s="2">
        <f t="shared" si="132"/>
        <v>3156023</v>
      </c>
      <c r="X148" s="82"/>
      <c r="Y148" s="2">
        <v>617</v>
      </c>
      <c r="Z148">
        <f t="shared" si="133"/>
        <v>5333</v>
      </c>
      <c r="AA148">
        <f t="shared" si="134"/>
        <v>3290461</v>
      </c>
      <c r="AB148" s="2">
        <f t="shared" si="135"/>
        <v>0</v>
      </c>
      <c r="AC148" s="2">
        <f t="shared" si="136"/>
        <v>0</v>
      </c>
      <c r="AD148" s="2">
        <f t="shared" si="137"/>
        <v>0</v>
      </c>
      <c r="AE148" s="2">
        <f t="shared" si="138"/>
        <v>0</v>
      </c>
      <c r="AF148" s="84">
        <f t="shared" si="139"/>
        <v>0</v>
      </c>
      <c r="AG148" s="2">
        <f t="shared" si="140"/>
        <v>0</v>
      </c>
      <c r="AH148" s="2">
        <f t="shared" si="141"/>
        <v>0</v>
      </c>
      <c r="AI148" s="2">
        <f t="shared" si="142"/>
        <v>0</v>
      </c>
      <c r="AJ148" s="83" t="str">
        <f t="shared" si="143"/>
        <v>N.A.</v>
      </c>
      <c r="AK148" s="2">
        <f t="shared" si="144"/>
        <v>3290461</v>
      </c>
      <c r="AM148" s="2">
        <v>590</v>
      </c>
      <c r="AN148">
        <f t="shared" si="145"/>
        <v>5546</v>
      </c>
      <c r="AO148">
        <f t="shared" si="146"/>
        <v>3272140</v>
      </c>
      <c r="AP148" s="2">
        <f t="shared" si="121"/>
        <v>0</v>
      </c>
      <c r="AQ148" s="2">
        <f t="shared" si="147"/>
        <v>51226</v>
      </c>
      <c r="AR148" s="2">
        <f t="shared" si="148"/>
        <v>0</v>
      </c>
      <c r="AS148" s="2">
        <f t="shared" si="149"/>
        <v>51226</v>
      </c>
      <c r="AT148" s="84">
        <f t="shared" si="150"/>
        <v>51226</v>
      </c>
      <c r="AU148" s="2">
        <f t="shared" si="151"/>
        <v>0</v>
      </c>
      <c r="AV148" s="2">
        <f t="shared" si="152"/>
        <v>1</v>
      </c>
      <c r="AW148" s="2">
        <f t="shared" si="153"/>
        <v>1</v>
      </c>
      <c r="AX148" s="83" t="str">
        <f t="shared" si="154"/>
        <v>101% Adj.</v>
      </c>
      <c r="AY148" s="2">
        <f t="shared" si="155"/>
        <v>3323366</v>
      </c>
      <c r="AZ148" s="82"/>
      <c r="BA148" s="2">
        <v>585</v>
      </c>
      <c r="BB148">
        <f t="shared" si="156"/>
        <v>5768</v>
      </c>
      <c r="BC148">
        <f t="shared" si="157"/>
        <v>3374280</v>
      </c>
      <c r="BD148" s="2">
        <f t="shared" si="158"/>
        <v>0</v>
      </c>
      <c r="BE148" s="2">
        <f t="shared" si="159"/>
        <v>0</v>
      </c>
      <c r="BF148" s="2">
        <f t="shared" si="160"/>
        <v>0</v>
      </c>
      <c r="BG148" s="2">
        <f t="shared" si="161"/>
        <v>0</v>
      </c>
      <c r="BH148" s="84">
        <f t="shared" si="162"/>
        <v>0</v>
      </c>
      <c r="BI148" s="2">
        <f t="shared" si="163"/>
        <v>0</v>
      </c>
      <c r="BJ148" s="2">
        <f t="shared" si="164"/>
        <v>0</v>
      </c>
      <c r="BK148" s="2">
        <f t="shared" si="165"/>
        <v>0</v>
      </c>
      <c r="BL148" s="83" t="str">
        <f t="shared" si="166"/>
        <v>N.A.</v>
      </c>
      <c r="BM148" s="2">
        <f t="shared" si="167"/>
        <v>3374280</v>
      </c>
      <c r="BO148" s="2">
        <v>566</v>
      </c>
      <c r="BP148">
        <f t="shared" si="168"/>
        <v>5999</v>
      </c>
      <c r="BQ148">
        <f t="shared" si="169"/>
        <v>3395434</v>
      </c>
      <c r="BR148" s="2">
        <f t="shared" si="170"/>
        <v>0</v>
      </c>
      <c r="BS148" s="2">
        <f t="shared" si="171"/>
        <v>12589</v>
      </c>
      <c r="BT148" s="2">
        <f t="shared" si="172"/>
        <v>0</v>
      </c>
      <c r="BU148" s="2">
        <f t="shared" si="173"/>
        <v>12589</v>
      </c>
      <c r="BV148" s="84">
        <f t="shared" si="174"/>
        <v>12589</v>
      </c>
      <c r="BW148" s="2">
        <f t="shared" si="175"/>
        <v>0</v>
      </c>
      <c r="BX148" s="2">
        <f t="shared" si="176"/>
        <v>1</v>
      </c>
      <c r="BY148" s="2">
        <f t="shared" si="177"/>
        <v>1</v>
      </c>
      <c r="BZ148" s="83" t="str">
        <f t="shared" si="178"/>
        <v>101% Adj.</v>
      </c>
      <c r="CA148" s="2">
        <f t="shared" si="179"/>
        <v>3408023</v>
      </c>
    </row>
    <row r="149" spans="1:79" x14ac:dyDescent="0.2">
      <c r="A149">
        <v>142</v>
      </c>
      <c r="B149" s="2">
        <v>11</v>
      </c>
      <c r="C149" s="2">
        <v>2754</v>
      </c>
      <c r="D149" s="2" t="s">
        <v>126</v>
      </c>
      <c r="E149" s="2">
        <v>2393466</v>
      </c>
      <c r="F149" s="2">
        <v>529.29999999999995</v>
      </c>
      <c r="G149" s="2">
        <v>4955</v>
      </c>
      <c r="H149" s="2">
        <v>2622682</v>
      </c>
      <c r="I149" s="2">
        <v>0</v>
      </c>
      <c r="J149" s="82"/>
      <c r="K149" s="2">
        <v>531</v>
      </c>
      <c r="L149" s="2">
        <f t="shared" si="122"/>
        <v>5152</v>
      </c>
      <c r="M149" s="2">
        <f t="shared" si="123"/>
        <v>2735712</v>
      </c>
      <c r="N149" s="2">
        <f t="shared" si="124"/>
        <v>0</v>
      </c>
      <c r="O149" s="2">
        <f t="shared" si="125"/>
        <v>0</v>
      </c>
      <c r="P149" s="2">
        <f t="shared" si="126"/>
        <v>0</v>
      </c>
      <c r="Q149" s="2">
        <f t="shared" si="127"/>
        <v>0</v>
      </c>
      <c r="R149" s="84">
        <f t="shared" si="128"/>
        <v>0</v>
      </c>
      <c r="S149" s="2">
        <f t="shared" si="129"/>
        <v>0</v>
      </c>
      <c r="T149" s="2">
        <f t="shared" si="130"/>
        <v>0</v>
      </c>
      <c r="U149" s="2">
        <f t="shared" si="131"/>
        <v>0</v>
      </c>
      <c r="V149" s="83" t="str">
        <f t="shared" si="120"/>
        <v>N.A.</v>
      </c>
      <c r="W149" s="2">
        <f t="shared" si="132"/>
        <v>2735712</v>
      </c>
      <c r="X149" s="82"/>
      <c r="Y149" s="2">
        <v>530</v>
      </c>
      <c r="Z149">
        <f t="shared" si="133"/>
        <v>5357</v>
      </c>
      <c r="AA149">
        <f t="shared" si="134"/>
        <v>2839210</v>
      </c>
      <c r="AB149" s="2">
        <f t="shared" si="135"/>
        <v>0</v>
      </c>
      <c r="AC149" s="2">
        <f t="shared" si="136"/>
        <v>0</v>
      </c>
      <c r="AD149" s="2">
        <f t="shared" si="137"/>
        <v>0</v>
      </c>
      <c r="AE149" s="2">
        <f t="shared" si="138"/>
        <v>0</v>
      </c>
      <c r="AF149" s="84">
        <f t="shared" si="139"/>
        <v>0</v>
      </c>
      <c r="AG149" s="2">
        <f t="shared" si="140"/>
        <v>0</v>
      </c>
      <c r="AH149" s="2">
        <f t="shared" si="141"/>
        <v>0</v>
      </c>
      <c r="AI149" s="2">
        <f t="shared" si="142"/>
        <v>0</v>
      </c>
      <c r="AJ149" s="83" t="str">
        <f t="shared" si="143"/>
        <v>N.A.</v>
      </c>
      <c r="AK149" s="2">
        <f t="shared" si="144"/>
        <v>2839210</v>
      </c>
      <c r="AM149" s="2">
        <v>535</v>
      </c>
      <c r="AN149">
        <f t="shared" si="145"/>
        <v>5570</v>
      </c>
      <c r="AO149">
        <f t="shared" si="146"/>
        <v>2979950</v>
      </c>
      <c r="AP149" s="2">
        <f t="shared" si="121"/>
        <v>0</v>
      </c>
      <c r="AQ149" s="2">
        <f t="shared" si="147"/>
        <v>0</v>
      </c>
      <c r="AR149" s="2">
        <f t="shared" si="148"/>
        <v>0</v>
      </c>
      <c r="AS149" s="2">
        <f t="shared" si="149"/>
        <v>0</v>
      </c>
      <c r="AT149" s="84">
        <f t="shared" si="150"/>
        <v>0</v>
      </c>
      <c r="AU149" s="2">
        <f t="shared" si="151"/>
        <v>0</v>
      </c>
      <c r="AV149" s="2">
        <f t="shared" si="152"/>
        <v>0</v>
      </c>
      <c r="AW149" s="2">
        <f t="shared" si="153"/>
        <v>0</v>
      </c>
      <c r="AX149" s="83" t="str">
        <f t="shared" si="154"/>
        <v>N.A.</v>
      </c>
      <c r="AY149" s="2">
        <f t="shared" si="155"/>
        <v>2979950</v>
      </c>
      <c r="AZ149" s="82"/>
      <c r="BA149" s="2">
        <v>541</v>
      </c>
      <c r="BB149">
        <f t="shared" si="156"/>
        <v>5792</v>
      </c>
      <c r="BC149">
        <f t="shared" si="157"/>
        <v>3133472</v>
      </c>
      <c r="BD149" s="2">
        <f t="shared" si="158"/>
        <v>0</v>
      </c>
      <c r="BE149" s="2">
        <f t="shared" si="159"/>
        <v>0</v>
      </c>
      <c r="BF149" s="2">
        <f t="shared" si="160"/>
        <v>0</v>
      </c>
      <c r="BG149" s="2">
        <f t="shared" si="161"/>
        <v>0</v>
      </c>
      <c r="BH149" s="84">
        <f t="shared" si="162"/>
        <v>0</v>
      </c>
      <c r="BI149" s="2">
        <f t="shared" si="163"/>
        <v>0</v>
      </c>
      <c r="BJ149" s="2">
        <f t="shared" si="164"/>
        <v>0</v>
      </c>
      <c r="BK149" s="2">
        <f t="shared" si="165"/>
        <v>0</v>
      </c>
      <c r="BL149" s="83" t="str">
        <f t="shared" si="166"/>
        <v>N.A.</v>
      </c>
      <c r="BM149" s="2">
        <f t="shared" si="167"/>
        <v>3133472</v>
      </c>
      <c r="BO149" s="2">
        <v>541</v>
      </c>
      <c r="BP149">
        <f t="shared" si="168"/>
        <v>6023</v>
      </c>
      <c r="BQ149">
        <f t="shared" si="169"/>
        <v>3258443</v>
      </c>
      <c r="BR149" s="2">
        <f t="shared" si="170"/>
        <v>0</v>
      </c>
      <c r="BS149" s="2">
        <f t="shared" si="171"/>
        <v>0</v>
      </c>
      <c r="BT149" s="2">
        <f t="shared" si="172"/>
        <v>0</v>
      </c>
      <c r="BU149" s="2">
        <f t="shared" si="173"/>
        <v>0</v>
      </c>
      <c r="BV149" s="84">
        <f t="shared" si="174"/>
        <v>0</v>
      </c>
      <c r="BW149" s="2">
        <f t="shared" si="175"/>
        <v>0</v>
      </c>
      <c r="BX149" s="2">
        <f t="shared" si="176"/>
        <v>0</v>
      </c>
      <c r="BY149" s="2">
        <f t="shared" si="177"/>
        <v>0</v>
      </c>
      <c r="BZ149" s="83" t="str">
        <f t="shared" si="178"/>
        <v>N.A.</v>
      </c>
      <c r="CA149" s="2">
        <f t="shared" si="179"/>
        <v>3258443</v>
      </c>
    </row>
    <row r="150" spans="1:79" x14ac:dyDescent="0.2">
      <c r="A150">
        <v>143</v>
      </c>
      <c r="B150" s="2">
        <v>1</v>
      </c>
      <c r="C150" s="2">
        <v>2763</v>
      </c>
      <c r="D150" s="2" t="s">
        <v>428</v>
      </c>
      <c r="E150" s="2">
        <v>3854528</v>
      </c>
      <c r="F150" s="2">
        <v>689.1</v>
      </c>
      <c r="G150" s="2">
        <v>5023</v>
      </c>
      <c r="H150" s="2">
        <v>3461349</v>
      </c>
      <c r="I150" s="2">
        <v>314543</v>
      </c>
      <c r="J150" s="82"/>
      <c r="K150" s="2">
        <v>675</v>
      </c>
      <c r="L150" s="2">
        <f t="shared" si="122"/>
        <v>5220</v>
      </c>
      <c r="M150" s="2">
        <f t="shared" si="123"/>
        <v>3523500</v>
      </c>
      <c r="N150" s="2">
        <f t="shared" si="124"/>
        <v>231720</v>
      </c>
      <c r="O150" s="2">
        <f t="shared" si="125"/>
        <v>0</v>
      </c>
      <c r="P150" s="2">
        <f t="shared" si="126"/>
        <v>231720</v>
      </c>
      <c r="Q150" s="2">
        <f t="shared" si="127"/>
        <v>0</v>
      </c>
      <c r="R150" s="84">
        <f t="shared" si="128"/>
        <v>231720</v>
      </c>
      <c r="S150" s="2">
        <f t="shared" si="129"/>
        <v>2</v>
      </c>
      <c r="T150" s="2">
        <f t="shared" si="130"/>
        <v>0</v>
      </c>
      <c r="U150" s="2">
        <f t="shared" si="131"/>
        <v>2</v>
      </c>
      <c r="V150" s="83" t="str">
        <f t="shared" si="120"/>
        <v>70% Adj.</v>
      </c>
      <c r="W150" s="2">
        <f t="shared" si="132"/>
        <v>3755220</v>
      </c>
      <c r="X150" s="82"/>
      <c r="Y150" s="2">
        <v>664</v>
      </c>
      <c r="Z150">
        <f t="shared" si="133"/>
        <v>5425</v>
      </c>
      <c r="AA150">
        <f t="shared" si="134"/>
        <v>3602200</v>
      </c>
      <c r="AB150" s="2">
        <f t="shared" si="135"/>
        <v>151397</v>
      </c>
      <c r="AC150" s="2">
        <f t="shared" si="136"/>
        <v>0</v>
      </c>
      <c r="AD150" s="2">
        <f t="shared" si="137"/>
        <v>151397</v>
      </c>
      <c r="AE150" s="2">
        <f t="shared" si="138"/>
        <v>0</v>
      </c>
      <c r="AF150" s="84">
        <f t="shared" si="139"/>
        <v>151397</v>
      </c>
      <c r="AG150" s="2">
        <f t="shared" si="140"/>
        <v>2</v>
      </c>
      <c r="AH150" s="2">
        <f t="shared" si="141"/>
        <v>0</v>
      </c>
      <c r="AI150" s="2">
        <f t="shared" si="142"/>
        <v>2</v>
      </c>
      <c r="AJ150" s="83" t="str">
        <f t="shared" si="143"/>
        <v>60% Adj.</v>
      </c>
      <c r="AK150" s="2">
        <f t="shared" si="144"/>
        <v>3753597</v>
      </c>
      <c r="AM150" s="2">
        <v>650</v>
      </c>
      <c r="AN150">
        <f t="shared" si="145"/>
        <v>5638</v>
      </c>
      <c r="AO150">
        <f t="shared" si="146"/>
        <v>3664700</v>
      </c>
      <c r="AP150" s="2">
        <f t="shared" si="121"/>
        <v>94914</v>
      </c>
      <c r="AQ150" s="2">
        <f t="shared" si="147"/>
        <v>0</v>
      </c>
      <c r="AR150" s="2">
        <f t="shared" si="148"/>
        <v>94914</v>
      </c>
      <c r="AS150" s="2">
        <f t="shared" si="149"/>
        <v>0</v>
      </c>
      <c r="AT150" s="84">
        <f t="shared" si="150"/>
        <v>94914</v>
      </c>
      <c r="AU150" s="2">
        <f t="shared" si="151"/>
        <v>2</v>
      </c>
      <c r="AV150" s="2">
        <f t="shared" si="152"/>
        <v>0</v>
      </c>
      <c r="AW150" s="2">
        <f t="shared" si="153"/>
        <v>2</v>
      </c>
      <c r="AX150" s="83" t="str">
        <f t="shared" si="154"/>
        <v>50% Adj.</v>
      </c>
      <c r="AY150" s="2">
        <f t="shared" si="155"/>
        <v>3759614</v>
      </c>
      <c r="AZ150" s="82"/>
      <c r="BA150" s="2">
        <v>633</v>
      </c>
      <c r="BB150">
        <f t="shared" si="156"/>
        <v>5860</v>
      </c>
      <c r="BC150">
        <f t="shared" si="157"/>
        <v>3709380</v>
      </c>
      <c r="BD150" s="2">
        <f t="shared" si="158"/>
        <v>58059</v>
      </c>
      <c r="BE150" s="2">
        <f t="shared" si="159"/>
        <v>0</v>
      </c>
      <c r="BF150" s="2">
        <f t="shared" si="160"/>
        <v>58059</v>
      </c>
      <c r="BG150" s="2">
        <f t="shared" si="161"/>
        <v>0</v>
      </c>
      <c r="BH150" s="84">
        <f t="shared" si="162"/>
        <v>58059</v>
      </c>
      <c r="BI150" s="2">
        <f t="shared" si="163"/>
        <v>2</v>
      </c>
      <c r="BJ150" s="2">
        <f t="shared" si="164"/>
        <v>0</v>
      </c>
      <c r="BK150" s="2">
        <f t="shared" si="165"/>
        <v>2</v>
      </c>
      <c r="BL150" s="83" t="str">
        <f t="shared" si="166"/>
        <v>40% Adj.</v>
      </c>
      <c r="BM150" s="2">
        <f t="shared" si="167"/>
        <v>3767439</v>
      </c>
      <c r="BO150" s="2">
        <v>623</v>
      </c>
      <c r="BP150">
        <f t="shared" si="168"/>
        <v>6091</v>
      </c>
      <c r="BQ150">
        <f t="shared" si="169"/>
        <v>3794693</v>
      </c>
      <c r="BR150" s="2">
        <f t="shared" si="170"/>
        <v>17951</v>
      </c>
      <c r="BS150" s="2">
        <f t="shared" si="171"/>
        <v>0</v>
      </c>
      <c r="BT150" s="2">
        <f t="shared" si="172"/>
        <v>17951</v>
      </c>
      <c r="BU150" s="2">
        <f t="shared" si="173"/>
        <v>0</v>
      </c>
      <c r="BV150" s="84">
        <f t="shared" si="174"/>
        <v>17951</v>
      </c>
      <c r="BW150" s="2">
        <f t="shared" si="175"/>
        <v>2</v>
      </c>
      <c r="BX150" s="2">
        <f t="shared" si="176"/>
        <v>0</v>
      </c>
      <c r="BY150" s="2">
        <f t="shared" si="177"/>
        <v>2</v>
      </c>
      <c r="BZ150" s="83" t="str">
        <f t="shared" si="178"/>
        <v>30% Adj.</v>
      </c>
      <c r="CA150" s="2">
        <f t="shared" si="179"/>
        <v>3812644</v>
      </c>
    </row>
    <row r="151" spans="1:79" x14ac:dyDescent="0.2">
      <c r="A151">
        <v>144</v>
      </c>
      <c r="B151" s="2">
        <v>10</v>
      </c>
      <c r="C151" s="2">
        <v>2766</v>
      </c>
      <c r="D151" s="2" t="s">
        <v>429</v>
      </c>
      <c r="E151" s="2">
        <v>2098616</v>
      </c>
      <c r="F151" s="2">
        <v>418</v>
      </c>
      <c r="G151" s="2">
        <v>5031</v>
      </c>
      <c r="H151" s="2">
        <v>2102958</v>
      </c>
      <c r="I151" s="2">
        <v>0</v>
      </c>
      <c r="J151" s="82"/>
      <c r="K151" s="2">
        <v>422</v>
      </c>
      <c r="L151" s="2">
        <f t="shared" si="122"/>
        <v>5228</v>
      </c>
      <c r="M151" s="2">
        <f t="shared" si="123"/>
        <v>2206216</v>
      </c>
      <c r="N151" s="2">
        <f t="shared" si="124"/>
        <v>0</v>
      </c>
      <c r="O151" s="2">
        <f t="shared" si="125"/>
        <v>0</v>
      </c>
      <c r="P151" s="2">
        <f t="shared" si="126"/>
        <v>0</v>
      </c>
      <c r="Q151" s="2">
        <f t="shared" si="127"/>
        <v>0</v>
      </c>
      <c r="R151" s="84">
        <f t="shared" si="128"/>
        <v>0</v>
      </c>
      <c r="S151" s="2">
        <f t="shared" si="129"/>
        <v>0</v>
      </c>
      <c r="T151" s="2">
        <f t="shared" si="130"/>
        <v>0</v>
      </c>
      <c r="U151" s="2">
        <f t="shared" si="131"/>
        <v>0</v>
      </c>
      <c r="V151" s="83" t="str">
        <f t="shared" si="120"/>
        <v>N.A.</v>
      </c>
      <c r="W151" s="2">
        <f t="shared" si="132"/>
        <v>2206216</v>
      </c>
      <c r="X151" s="82"/>
      <c r="Y151" s="2">
        <v>429</v>
      </c>
      <c r="Z151">
        <f t="shared" si="133"/>
        <v>5433</v>
      </c>
      <c r="AA151">
        <f t="shared" si="134"/>
        <v>2330757</v>
      </c>
      <c r="AB151" s="2">
        <f t="shared" si="135"/>
        <v>0</v>
      </c>
      <c r="AC151" s="2">
        <f t="shared" si="136"/>
        <v>0</v>
      </c>
      <c r="AD151" s="2">
        <f t="shared" si="137"/>
        <v>0</v>
      </c>
      <c r="AE151" s="2">
        <f t="shared" si="138"/>
        <v>0</v>
      </c>
      <c r="AF151" s="84">
        <f t="shared" si="139"/>
        <v>0</v>
      </c>
      <c r="AG151" s="2">
        <f t="shared" si="140"/>
        <v>0</v>
      </c>
      <c r="AH151" s="2">
        <f t="shared" si="141"/>
        <v>0</v>
      </c>
      <c r="AI151" s="2">
        <f t="shared" si="142"/>
        <v>0</v>
      </c>
      <c r="AJ151" s="83" t="str">
        <f t="shared" si="143"/>
        <v>N.A.</v>
      </c>
      <c r="AK151" s="2">
        <f t="shared" si="144"/>
        <v>2330757</v>
      </c>
      <c r="AM151" s="2">
        <v>426</v>
      </c>
      <c r="AN151">
        <f t="shared" si="145"/>
        <v>5646</v>
      </c>
      <c r="AO151">
        <f t="shared" si="146"/>
        <v>2405196</v>
      </c>
      <c r="AP151" s="2">
        <f t="shared" si="121"/>
        <v>0</v>
      </c>
      <c r="AQ151" s="2">
        <f t="shared" si="147"/>
        <v>0</v>
      </c>
      <c r="AR151" s="2">
        <f t="shared" si="148"/>
        <v>0</v>
      </c>
      <c r="AS151" s="2">
        <f t="shared" si="149"/>
        <v>0</v>
      </c>
      <c r="AT151" s="84">
        <f t="shared" si="150"/>
        <v>0</v>
      </c>
      <c r="AU151" s="2">
        <f t="shared" si="151"/>
        <v>0</v>
      </c>
      <c r="AV151" s="2">
        <f t="shared" si="152"/>
        <v>0</v>
      </c>
      <c r="AW151" s="2">
        <f t="shared" si="153"/>
        <v>0</v>
      </c>
      <c r="AX151" s="83" t="str">
        <f t="shared" si="154"/>
        <v>N.A.</v>
      </c>
      <c r="AY151" s="2">
        <f t="shared" si="155"/>
        <v>2405196</v>
      </c>
      <c r="AZ151" s="82"/>
      <c r="BA151" s="2">
        <v>424</v>
      </c>
      <c r="BB151">
        <f t="shared" si="156"/>
        <v>5868</v>
      </c>
      <c r="BC151">
        <f t="shared" si="157"/>
        <v>2488032</v>
      </c>
      <c r="BD151" s="2">
        <f t="shared" si="158"/>
        <v>0</v>
      </c>
      <c r="BE151" s="2">
        <f t="shared" si="159"/>
        <v>0</v>
      </c>
      <c r="BF151" s="2">
        <f t="shared" si="160"/>
        <v>0</v>
      </c>
      <c r="BG151" s="2">
        <f t="shared" si="161"/>
        <v>0</v>
      </c>
      <c r="BH151" s="84">
        <f t="shared" si="162"/>
        <v>0</v>
      </c>
      <c r="BI151" s="2">
        <f t="shared" si="163"/>
        <v>0</v>
      </c>
      <c r="BJ151" s="2">
        <f t="shared" si="164"/>
        <v>0</v>
      </c>
      <c r="BK151" s="2">
        <f t="shared" si="165"/>
        <v>0</v>
      </c>
      <c r="BL151" s="83" t="str">
        <f t="shared" si="166"/>
        <v>N.A.</v>
      </c>
      <c r="BM151" s="2">
        <f t="shared" si="167"/>
        <v>2488032</v>
      </c>
      <c r="BO151" s="2">
        <v>422</v>
      </c>
      <c r="BP151">
        <f t="shared" si="168"/>
        <v>6099</v>
      </c>
      <c r="BQ151">
        <f t="shared" si="169"/>
        <v>2573778</v>
      </c>
      <c r="BR151" s="2">
        <f t="shared" si="170"/>
        <v>0</v>
      </c>
      <c r="BS151" s="2">
        <f t="shared" si="171"/>
        <v>0</v>
      </c>
      <c r="BT151" s="2">
        <f t="shared" si="172"/>
        <v>0</v>
      </c>
      <c r="BU151" s="2">
        <f t="shared" si="173"/>
        <v>0</v>
      </c>
      <c r="BV151" s="84">
        <f t="shared" si="174"/>
        <v>0</v>
      </c>
      <c r="BW151" s="2">
        <f t="shared" si="175"/>
        <v>0</v>
      </c>
      <c r="BX151" s="2">
        <f t="shared" si="176"/>
        <v>0</v>
      </c>
      <c r="BY151" s="2">
        <f t="shared" si="177"/>
        <v>0</v>
      </c>
      <c r="BZ151" s="83" t="str">
        <f t="shared" si="178"/>
        <v>N.A.</v>
      </c>
      <c r="CA151" s="2">
        <f t="shared" si="179"/>
        <v>2573778</v>
      </c>
    </row>
    <row r="152" spans="1:79" x14ac:dyDescent="0.2">
      <c r="A152">
        <v>145</v>
      </c>
      <c r="B152" s="2">
        <v>13</v>
      </c>
      <c r="C152" s="2">
        <v>2772</v>
      </c>
      <c r="D152" s="2" t="s">
        <v>127</v>
      </c>
      <c r="E152" s="2">
        <v>1671840</v>
      </c>
      <c r="F152" s="2">
        <v>310.3</v>
      </c>
      <c r="G152" s="2">
        <v>5072</v>
      </c>
      <c r="H152" s="2">
        <v>1573842</v>
      </c>
      <c r="I152" s="2">
        <v>78398</v>
      </c>
      <c r="J152" s="82"/>
      <c r="K152" s="2">
        <v>307</v>
      </c>
      <c r="L152" s="2">
        <f t="shared" si="122"/>
        <v>5269</v>
      </c>
      <c r="M152" s="2">
        <f t="shared" si="123"/>
        <v>1617583</v>
      </c>
      <c r="N152" s="2">
        <f t="shared" si="124"/>
        <v>37980</v>
      </c>
      <c r="O152" s="2">
        <f t="shared" si="125"/>
        <v>0</v>
      </c>
      <c r="P152" s="2">
        <f t="shared" si="126"/>
        <v>37980</v>
      </c>
      <c r="Q152" s="2">
        <f t="shared" si="127"/>
        <v>0</v>
      </c>
      <c r="R152" s="84">
        <f t="shared" si="128"/>
        <v>37980</v>
      </c>
      <c r="S152" s="2">
        <f t="shared" si="129"/>
        <v>2</v>
      </c>
      <c r="T152" s="2">
        <f t="shared" si="130"/>
        <v>0</v>
      </c>
      <c r="U152" s="2">
        <f t="shared" si="131"/>
        <v>2</v>
      </c>
      <c r="V152" s="83" t="str">
        <f t="shared" si="120"/>
        <v>70% Adj.</v>
      </c>
      <c r="W152" s="2">
        <f t="shared" si="132"/>
        <v>1655563</v>
      </c>
      <c r="X152" s="82"/>
      <c r="Y152" s="2">
        <v>305</v>
      </c>
      <c r="Z152">
        <f t="shared" si="133"/>
        <v>5474</v>
      </c>
      <c r="AA152">
        <f t="shared" si="134"/>
        <v>1669570</v>
      </c>
      <c r="AB152" s="2">
        <f t="shared" si="135"/>
        <v>1362</v>
      </c>
      <c r="AC152" s="2">
        <f t="shared" si="136"/>
        <v>0</v>
      </c>
      <c r="AD152" s="2">
        <f t="shared" si="137"/>
        <v>1362</v>
      </c>
      <c r="AE152" s="2">
        <f t="shared" si="138"/>
        <v>0</v>
      </c>
      <c r="AF152" s="84">
        <f t="shared" si="139"/>
        <v>1362</v>
      </c>
      <c r="AG152" s="2">
        <f t="shared" si="140"/>
        <v>2</v>
      </c>
      <c r="AH152" s="2">
        <f t="shared" si="141"/>
        <v>0</v>
      </c>
      <c r="AI152" s="2">
        <f t="shared" si="142"/>
        <v>2</v>
      </c>
      <c r="AJ152" s="83" t="str">
        <f t="shared" si="143"/>
        <v>60% Adj.</v>
      </c>
      <c r="AK152" s="2">
        <f t="shared" si="144"/>
        <v>1670932</v>
      </c>
      <c r="AM152" s="2">
        <v>303</v>
      </c>
      <c r="AN152">
        <f t="shared" si="145"/>
        <v>5687</v>
      </c>
      <c r="AO152">
        <f t="shared" si="146"/>
        <v>1723161</v>
      </c>
      <c r="AP152" s="2">
        <f t="shared" si="121"/>
        <v>0</v>
      </c>
      <c r="AQ152" s="2">
        <f t="shared" si="147"/>
        <v>0</v>
      </c>
      <c r="AR152" s="2">
        <f t="shared" si="148"/>
        <v>0</v>
      </c>
      <c r="AS152" s="2">
        <f t="shared" si="149"/>
        <v>0</v>
      </c>
      <c r="AT152" s="84">
        <f t="shared" si="150"/>
        <v>0</v>
      </c>
      <c r="AU152" s="2">
        <f t="shared" si="151"/>
        <v>0</v>
      </c>
      <c r="AV152" s="2">
        <f t="shared" si="152"/>
        <v>0</v>
      </c>
      <c r="AW152" s="2">
        <f t="shared" si="153"/>
        <v>0</v>
      </c>
      <c r="AX152" s="83" t="str">
        <f t="shared" si="154"/>
        <v>N.A.</v>
      </c>
      <c r="AY152" s="2">
        <f t="shared" si="155"/>
        <v>1723161</v>
      </c>
      <c r="AZ152" s="82"/>
      <c r="BA152" s="2">
        <v>290</v>
      </c>
      <c r="BB152">
        <f t="shared" si="156"/>
        <v>5909</v>
      </c>
      <c r="BC152">
        <f t="shared" si="157"/>
        <v>1713610</v>
      </c>
      <c r="BD152" s="2">
        <f t="shared" si="158"/>
        <v>0</v>
      </c>
      <c r="BE152" s="2">
        <f t="shared" si="159"/>
        <v>26783</v>
      </c>
      <c r="BF152" s="2">
        <f t="shared" si="160"/>
        <v>0</v>
      </c>
      <c r="BG152" s="2">
        <f t="shared" si="161"/>
        <v>26783</v>
      </c>
      <c r="BH152" s="84">
        <f t="shared" si="162"/>
        <v>26783</v>
      </c>
      <c r="BI152" s="2">
        <f t="shared" si="163"/>
        <v>0</v>
      </c>
      <c r="BJ152" s="2">
        <f t="shared" si="164"/>
        <v>1</v>
      </c>
      <c r="BK152" s="2">
        <f t="shared" si="165"/>
        <v>1</v>
      </c>
      <c r="BL152" s="83" t="str">
        <f t="shared" si="166"/>
        <v>101% Adj.</v>
      </c>
      <c r="BM152" s="2">
        <f t="shared" si="167"/>
        <v>1740393</v>
      </c>
      <c r="BO152" s="2">
        <v>291</v>
      </c>
      <c r="BP152">
        <f t="shared" si="168"/>
        <v>6140</v>
      </c>
      <c r="BQ152">
        <f t="shared" si="169"/>
        <v>1786740</v>
      </c>
      <c r="BR152" s="2">
        <f t="shared" si="170"/>
        <v>0</v>
      </c>
      <c r="BS152" s="2">
        <f t="shared" si="171"/>
        <v>0</v>
      </c>
      <c r="BT152" s="2">
        <f t="shared" si="172"/>
        <v>0</v>
      </c>
      <c r="BU152" s="2">
        <f t="shared" si="173"/>
        <v>0</v>
      </c>
      <c r="BV152" s="84">
        <f t="shared" si="174"/>
        <v>0</v>
      </c>
      <c r="BW152" s="2">
        <f t="shared" si="175"/>
        <v>0</v>
      </c>
      <c r="BX152" s="2">
        <f t="shared" si="176"/>
        <v>0</v>
      </c>
      <c r="BY152" s="2">
        <f t="shared" si="177"/>
        <v>0</v>
      </c>
      <c r="BZ152" s="83" t="str">
        <f t="shared" si="178"/>
        <v>N.A.</v>
      </c>
      <c r="CA152" s="2">
        <f t="shared" si="179"/>
        <v>1786740</v>
      </c>
    </row>
    <row r="153" spans="1:79" x14ac:dyDescent="0.2">
      <c r="A153">
        <v>146</v>
      </c>
      <c r="B153" s="2">
        <v>7</v>
      </c>
      <c r="C153" s="2">
        <v>2781</v>
      </c>
      <c r="D153" s="2" t="s">
        <v>128</v>
      </c>
      <c r="E153" s="2">
        <v>5841606</v>
      </c>
      <c r="F153" s="2">
        <v>1228.7</v>
      </c>
      <c r="G153" s="2">
        <v>4931</v>
      </c>
      <c r="H153" s="2">
        <v>6058720</v>
      </c>
      <c r="I153" s="2">
        <v>0</v>
      </c>
      <c r="J153" s="82"/>
      <c r="K153" s="2">
        <v>1207</v>
      </c>
      <c r="L153" s="2">
        <f t="shared" si="122"/>
        <v>5128</v>
      </c>
      <c r="M153" s="2">
        <f t="shared" si="123"/>
        <v>6189496</v>
      </c>
      <c r="N153" s="2">
        <f t="shared" si="124"/>
        <v>0</v>
      </c>
      <c r="O153" s="2">
        <f t="shared" si="125"/>
        <v>0</v>
      </c>
      <c r="P153" s="2">
        <f t="shared" si="126"/>
        <v>0</v>
      </c>
      <c r="Q153" s="2">
        <f t="shared" si="127"/>
        <v>0</v>
      </c>
      <c r="R153" s="84">
        <f t="shared" si="128"/>
        <v>0</v>
      </c>
      <c r="S153" s="2">
        <f t="shared" si="129"/>
        <v>0</v>
      </c>
      <c r="T153" s="2">
        <f t="shared" si="130"/>
        <v>0</v>
      </c>
      <c r="U153" s="2">
        <f t="shared" si="131"/>
        <v>0</v>
      </c>
      <c r="V153" s="83" t="str">
        <f t="shared" si="120"/>
        <v>N.A.</v>
      </c>
      <c r="W153" s="2">
        <f t="shared" si="132"/>
        <v>6189496</v>
      </c>
      <c r="X153" s="82"/>
      <c r="Y153" s="2">
        <v>1197</v>
      </c>
      <c r="Z153">
        <f t="shared" si="133"/>
        <v>5333</v>
      </c>
      <c r="AA153">
        <f t="shared" si="134"/>
        <v>6383601</v>
      </c>
      <c r="AB153" s="2">
        <f t="shared" si="135"/>
        <v>0</v>
      </c>
      <c r="AC153" s="2">
        <f t="shared" si="136"/>
        <v>0</v>
      </c>
      <c r="AD153" s="2">
        <f t="shared" si="137"/>
        <v>0</v>
      </c>
      <c r="AE153" s="2">
        <f t="shared" si="138"/>
        <v>0</v>
      </c>
      <c r="AF153" s="84">
        <f t="shared" si="139"/>
        <v>0</v>
      </c>
      <c r="AG153" s="2">
        <f t="shared" si="140"/>
        <v>0</v>
      </c>
      <c r="AH153" s="2">
        <f t="shared" si="141"/>
        <v>0</v>
      </c>
      <c r="AI153" s="2">
        <f t="shared" si="142"/>
        <v>0</v>
      </c>
      <c r="AJ153" s="83" t="str">
        <f t="shared" si="143"/>
        <v>N.A.</v>
      </c>
      <c r="AK153" s="2">
        <f t="shared" si="144"/>
        <v>6383601</v>
      </c>
      <c r="AM153" s="2">
        <v>1204</v>
      </c>
      <c r="AN153">
        <f t="shared" si="145"/>
        <v>5546</v>
      </c>
      <c r="AO153">
        <f t="shared" si="146"/>
        <v>6677384</v>
      </c>
      <c r="AP153" s="2">
        <f t="shared" si="121"/>
        <v>0</v>
      </c>
      <c r="AQ153" s="2">
        <f t="shared" si="147"/>
        <v>0</v>
      </c>
      <c r="AR153" s="2">
        <f t="shared" si="148"/>
        <v>0</v>
      </c>
      <c r="AS153" s="2">
        <f t="shared" si="149"/>
        <v>0</v>
      </c>
      <c r="AT153" s="84">
        <f t="shared" si="150"/>
        <v>0</v>
      </c>
      <c r="AU153" s="2">
        <f t="shared" si="151"/>
        <v>0</v>
      </c>
      <c r="AV153" s="2">
        <f t="shared" si="152"/>
        <v>0</v>
      </c>
      <c r="AW153" s="2">
        <f t="shared" si="153"/>
        <v>0</v>
      </c>
      <c r="AX153" s="83" t="str">
        <f t="shared" si="154"/>
        <v>N.A.</v>
      </c>
      <c r="AY153" s="2">
        <f t="shared" si="155"/>
        <v>6677384</v>
      </c>
      <c r="AZ153" s="82"/>
      <c r="BA153" s="2">
        <v>1208</v>
      </c>
      <c r="BB153">
        <f t="shared" si="156"/>
        <v>5768</v>
      </c>
      <c r="BC153">
        <f t="shared" si="157"/>
        <v>6967744</v>
      </c>
      <c r="BD153" s="2">
        <f t="shared" si="158"/>
        <v>0</v>
      </c>
      <c r="BE153" s="2">
        <f t="shared" si="159"/>
        <v>0</v>
      </c>
      <c r="BF153" s="2">
        <f t="shared" si="160"/>
        <v>0</v>
      </c>
      <c r="BG153" s="2">
        <f t="shared" si="161"/>
        <v>0</v>
      </c>
      <c r="BH153" s="84">
        <f t="shared" si="162"/>
        <v>0</v>
      </c>
      <c r="BI153" s="2">
        <f t="shared" si="163"/>
        <v>0</v>
      </c>
      <c r="BJ153" s="2">
        <f t="shared" si="164"/>
        <v>0</v>
      </c>
      <c r="BK153" s="2">
        <f t="shared" si="165"/>
        <v>0</v>
      </c>
      <c r="BL153" s="83" t="str">
        <f t="shared" si="166"/>
        <v>N.A.</v>
      </c>
      <c r="BM153" s="2">
        <f t="shared" si="167"/>
        <v>6967744</v>
      </c>
      <c r="BO153" s="2">
        <v>1184</v>
      </c>
      <c r="BP153">
        <f t="shared" si="168"/>
        <v>5999</v>
      </c>
      <c r="BQ153">
        <f t="shared" si="169"/>
        <v>7102816</v>
      </c>
      <c r="BR153" s="2">
        <f t="shared" si="170"/>
        <v>0</v>
      </c>
      <c r="BS153" s="2">
        <f t="shared" si="171"/>
        <v>0</v>
      </c>
      <c r="BT153" s="2">
        <f t="shared" si="172"/>
        <v>0</v>
      </c>
      <c r="BU153" s="2">
        <f t="shared" si="173"/>
        <v>0</v>
      </c>
      <c r="BV153" s="84">
        <f t="shared" si="174"/>
        <v>0</v>
      </c>
      <c r="BW153" s="2">
        <f t="shared" si="175"/>
        <v>0</v>
      </c>
      <c r="BX153" s="2">
        <f t="shared" si="176"/>
        <v>0</v>
      </c>
      <c r="BY153" s="2">
        <f t="shared" si="177"/>
        <v>0</v>
      </c>
      <c r="BZ153" s="83" t="str">
        <f t="shared" si="178"/>
        <v>N.A.</v>
      </c>
      <c r="CA153" s="2">
        <f t="shared" si="179"/>
        <v>7102816</v>
      </c>
    </row>
    <row r="154" spans="1:79" x14ac:dyDescent="0.2">
      <c r="A154">
        <v>147</v>
      </c>
      <c r="B154" s="2">
        <v>13</v>
      </c>
      <c r="C154" s="2">
        <v>2826</v>
      </c>
      <c r="D154" s="2" t="s">
        <v>129</v>
      </c>
      <c r="E154" s="2">
        <v>7666934</v>
      </c>
      <c r="F154" s="2">
        <v>1592.9</v>
      </c>
      <c r="G154" s="2">
        <v>4971</v>
      </c>
      <c r="H154" s="2">
        <v>7918306</v>
      </c>
      <c r="I154" s="2">
        <v>0</v>
      </c>
      <c r="J154" s="82"/>
      <c r="K154" s="2">
        <v>1598</v>
      </c>
      <c r="L154" s="2">
        <f t="shared" si="122"/>
        <v>5168</v>
      </c>
      <c r="M154" s="2">
        <f t="shared" si="123"/>
        <v>8258464</v>
      </c>
      <c r="N154" s="2">
        <f t="shared" si="124"/>
        <v>0</v>
      </c>
      <c r="O154" s="2">
        <f t="shared" si="125"/>
        <v>0</v>
      </c>
      <c r="P154" s="2">
        <f t="shared" si="126"/>
        <v>0</v>
      </c>
      <c r="Q154" s="2">
        <f t="shared" si="127"/>
        <v>0</v>
      </c>
      <c r="R154" s="84">
        <f t="shared" si="128"/>
        <v>0</v>
      </c>
      <c r="S154" s="2">
        <f t="shared" si="129"/>
        <v>0</v>
      </c>
      <c r="T154" s="2">
        <f t="shared" si="130"/>
        <v>0</v>
      </c>
      <c r="U154" s="2">
        <f t="shared" si="131"/>
        <v>0</v>
      </c>
      <c r="V154" s="83" t="str">
        <f t="shared" si="120"/>
        <v>N.A.</v>
      </c>
      <c r="W154" s="2">
        <f t="shared" si="132"/>
        <v>8258464</v>
      </c>
      <c r="X154" s="82"/>
      <c r="Y154" s="2">
        <v>1571</v>
      </c>
      <c r="Z154">
        <f t="shared" si="133"/>
        <v>5373</v>
      </c>
      <c r="AA154">
        <f t="shared" si="134"/>
        <v>8440983</v>
      </c>
      <c r="AB154" s="2">
        <f t="shared" si="135"/>
        <v>0</v>
      </c>
      <c r="AC154" s="2">
        <f t="shared" si="136"/>
        <v>0</v>
      </c>
      <c r="AD154" s="2">
        <f t="shared" si="137"/>
        <v>0</v>
      </c>
      <c r="AE154" s="2">
        <f t="shared" si="138"/>
        <v>0</v>
      </c>
      <c r="AF154" s="84">
        <f t="shared" si="139"/>
        <v>0</v>
      </c>
      <c r="AG154" s="2">
        <f t="shared" si="140"/>
        <v>0</v>
      </c>
      <c r="AH154" s="2">
        <f t="shared" si="141"/>
        <v>0</v>
      </c>
      <c r="AI154" s="2">
        <f t="shared" si="142"/>
        <v>0</v>
      </c>
      <c r="AJ154" s="83" t="str">
        <f t="shared" si="143"/>
        <v>N.A.</v>
      </c>
      <c r="AK154" s="2">
        <f t="shared" si="144"/>
        <v>8440983</v>
      </c>
      <c r="AM154" s="2">
        <v>1552</v>
      </c>
      <c r="AN154">
        <f t="shared" si="145"/>
        <v>5586</v>
      </c>
      <c r="AO154">
        <f t="shared" si="146"/>
        <v>8669472</v>
      </c>
      <c r="AP154" s="2">
        <f t="shared" si="121"/>
        <v>0</v>
      </c>
      <c r="AQ154" s="2">
        <f t="shared" si="147"/>
        <v>0</v>
      </c>
      <c r="AR154" s="2">
        <f t="shared" si="148"/>
        <v>0</v>
      </c>
      <c r="AS154" s="2">
        <f t="shared" si="149"/>
        <v>0</v>
      </c>
      <c r="AT154" s="84">
        <f t="shared" si="150"/>
        <v>0</v>
      </c>
      <c r="AU154" s="2">
        <f t="shared" si="151"/>
        <v>0</v>
      </c>
      <c r="AV154" s="2">
        <f t="shared" si="152"/>
        <v>0</v>
      </c>
      <c r="AW154" s="2">
        <f t="shared" si="153"/>
        <v>0</v>
      </c>
      <c r="AX154" s="83" t="str">
        <f t="shared" si="154"/>
        <v>N.A.</v>
      </c>
      <c r="AY154" s="2">
        <f t="shared" si="155"/>
        <v>8669472</v>
      </c>
      <c r="AZ154" s="82"/>
      <c r="BA154" s="2">
        <v>1536</v>
      </c>
      <c r="BB154">
        <f t="shared" si="156"/>
        <v>5808</v>
      </c>
      <c r="BC154">
        <f t="shared" si="157"/>
        <v>8921088</v>
      </c>
      <c r="BD154" s="2">
        <f t="shared" si="158"/>
        <v>0</v>
      </c>
      <c r="BE154" s="2">
        <f t="shared" si="159"/>
        <v>0</v>
      </c>
      <c r="BF154" s="2">
        <f t="shared" si="160"/>
        <v>0</v>
      </c>
      <c r="BG154" s="2">
        <f t="shared" si="161"/>
        <v>0</v>
      </c>
      <c r="BH154" s="84">
        <f t="shared" si="162"/>
        <v>0</v>
      </c>
      <c r="BI154" s="2">
        <f t="shared" si="163"/>
        <v>0</v>
      </c>
      <c r="BJ154" s="2">
        <f t="shared" si="164"/>
        <v>0</v>
      </c>
      <c r="BK154" s="2">
        <f t="shared" si="165"/>
        <v>0</v>
      </c>
      <c r="BL154" s="83" t="str">
        <f t="shared" si="166"/>
        <v>N.A.</v>
      </c>
      <c r="BM154" s="2">
        <f t="shared" si="167"/>
        <v>8921088</v>
      </c>
      <c r="BO154" s="2">
        <v>1504</v>
      </c>
      <c r="BP154">
        <f t="shared" si="168"/>
        <v>6039</v>
      </c>
      <c r="BQ154">
        <f t="shared" si="169"/>
        <v>9082656</v>
      </c>
      <c r="BR154" s="2">
        <f t="shared" si="170"/>
        <v>0</v>
      </c>
      <c r="BS154" s="2">
        <f t="shared" si="171"/>
        <v>0</v>
      </c>
      <c r="BT154" s="2">
        <f t="shared" si="172"/>
        <v>0</v>
      </c>
      <c r="BU154" s="2">
        <f t="shared" si="173"/>
        <v>0</v>
      </c>
      <c r="BV154" s="84">
        <f t="shared" si="174"/>
        <v>0</v>
      </c>
      <c r="BW154" s="2">
        <f t="shared" si="175"/>
        <v>0</v>
      </c>
      <c r="BX154" s="2">
        <f t="shared" si="176"/>
        <v>0</v>
      </c>
      <c r="BY154" s="2">
        <f t="shared" si="177"/>
        <v>0</v>
      </c>
      <c r="BZ154" s="83" t="str">
        <f t="shared" si="178"/>
        <v>N.A.</v>
      </c>
      <c r="CA154" s="2">
        <f t="shared" si="179"/>
        <v>9082656</v>
      </c>
    </row>
    <row r="155" spans="1:79" x14ac:dyDescent="0.2">
      <c r="A155">
        <v>148</v>
      </c>
      <c r="B155" s="2">
        <v>15</v>
      </c>
      <c r="C155" s="2">
        <v>2834</v>
      </c>
      <c r="D155" s="2" t="s">
        <v>130</v>
      </c>
      <c r="E155" s="2">
        <v>2524371</v>
      </c>
      <c r="F155" s="2">
        <v>435.1</v>
      </c>
      <c r="G155" s="2">
        <v>4931</v>
      </c>
      <c r="H155" s="2">
        <v>2145478</v>
      </c>
      <c r="I155" s="2">
        <v>303114</v>
      </c>
      <c r="J155" s="82"/>
      <c r="K155" s="2">
        <v>433</v>
      </c>
      <c r="L155" s="2">
        <f t="shared" si="122"/>
        <v>5128</v>
      </c>
      <c r="M155" s="2">
        <f t="shared" si="123"/>
        <v>2220424</v>
      </c>
      <c r="N155" s="2">
        <f t="shared" si="124"/>
        <v>212763</v>
      </c>
      <c r="O155" s="2">
        <f t="shared" si="125"/>
        <v>0</v>
      </c>
      <c r="P155" s="2">
        <f t="shared" si="126"/>
        <v>212763</v>
      </c>
      <c r="Q155" s="2">
        <f t="shared" si="127"/>
        <v>0</v>
      </c>
      <c r="R155" s="84">
        <f t="shared" si="128"/>
        <v>212763</v>
      </c>
      <c r="S155" s="2">
        <f t="shared" si="129"/>
        <v>2</v>
      </c>
      <c r="T155" s="2">
        <f t="shared" si="130"/>
        <v>0</v>
      </c>
      <c r="U155" s="2">
        <f t="shared" si="131"/>
        <v>2</v>
      </c>
      <c r="V155" s="83" t="str">
        <f t="shared" si="120"/>
        <v>70% Adj.</v>
      </c>
      <c r="W155" s="2">
        <f t="shared" si="132"/>
        <v>2433187</v>
      </c>
      <c r="X155" s="82"/>
      <c r="Y155" s="2">
        <v>419</v>
      </c>
      <c r="Z155">
        <f t="shared" si="133"/>
        <v>5333</v>
      </c>
      <c r="AA155">
        <f t="shared" si="134"/>
        <v>2234527</v>
      </c>
      <c r="AB155" s="2">
        <f t="shared" si="135"/>
        <v>173906</v>
      </c>
      <c r="AC155" s="2">
        <f t="shared" si="136"/>
        <v>8101</v>
      </c>
      <c r="AD155" s="2">
        <f t="shared" si="137"/>
        <v>173906</v>
      </c>
      <c r="AE155" s="2">
        <f t="shared" si="138"/>
        <v>0</v>
      </c>
      <c r="AF155" s="84">
        <f t="shared" si="139"/>
        <v>173906</v>
      </c>
      <c r="AG155" s="2">
        <f t="shared" si="140"/>
        <v>2</v>
      </c>
      <c r="AH155" s="2">
        <f t="shared" si="141"/>
        <v>0</v>
      </c>
      <c r="AI155" s="2">
        <f t="shared" si="142"/>
        <v>2</v>
      </c>
      <c r="AJ155" s="83" t="str">
        <f t="shared" si="143"/>
        <v>60% Adj.</v>
      </c>
      <c r="AK155" s="2">
        <f t="shared" si="144"/>
        <v>2408433</v>
      </c>
      <c r="AM155" s="2">
        <v>399</v>
      </c>
      <c r="AN155">
        <f t="shared" si="145"/>
        <v>5546</v>
      </c>
      <c r="AO155">
        <f t="shared" si="146"/>
        <v>2212854</v>
      </c>
      <c r="AP155" s="2">
        <f t="shared" si="121"/>
        <v>155759</v>
      </c>
      <c r="AQ155" s="2">
        <f t="shared" si="147"/>
        <v>44018</v>
      </c>
      <c r="AR155" s="2">
        <f t="shared" si="148"/>
        <v>155759</v>
      </c>
      <c r="AS155" s="2">
        <f t="shared" si="149"/>
        <v>0</v>
      </c>
      <c r="AT155" s="84">
        <f t="shared" si="150"/>
        <v>155759</v>
      </c>
      <c r="AU155" s="2">
        <f t="shared" si="151"/>
        <v>2</v>
      </c>
      <c r="AV155" s="2">
        <f t="shared" si="152"/>
        <v>0</v>
      </c>
      <c r="AW155" s="2">
        <f t="shared" si="153"/>
        <v>2</v>
      </c>
      <c r="AX155" s="83" t="str">
        <f t="shared" si="154"/>
        <v>50% Adj.</v>
      </c>
      <c r="AY155" s="2">
        <f t="shared" si="155"/>
        <v>2368613</v>
      </c>
      <c r="AZ155" s="82"/>
      <c r="BA155" s="2">
        <v>388</v>
      </c>
      <c r="BB155">
        <f t="shared" si="156"/>
        <v>5768</v>
      </c>
      <c r="BC155">
        <f t="shared" si="157"/>
        <v>2237984</v>
      </c>
      <c r="BD155" s="2">
        <f t="shared" si="158"/>
        <v>114555</v>
      </c>
      <c r="BE155" s="2">
        <f t="shared" si="159"/>
        <v>0</v>
      </c>
      <c r="BF155" s="2">
        <f t="shared" si="160"/>
        <v>114555</v>
      </c>
      <c r="BG155" s="2">
        <f t="shared" si="161"/>
        <v>0</v>
      </c>
      <c r="BH155" s="84">
        <f t="shared" si="162"/>
        <v>114555</v>
      </c>
      <c r="BI155" s="2">
        <f t="shared" si="163"/>
        <v>2</v>
      </c>
      <c r="BJ155" s="2">
        <f t="shared" si="164"/>
        <v>0</v>
      </c>
      <c r="BK155" s="2">
        <f t="shared" si="165"/>
        <v>2</v>
      </c>
      <c r="BL155" s="83" t="str">
        <f t="shared" si="166"/>
        <v>40% Adj.</v>
      </c>
      <c r="BM155" s="2">
        <f t="shared" si="167"/>
        <v>2352539</v>
      </c>
      <c r="BO155" s="2">
        <v>376</v>
      </c>
      <c r="BP155">
        <f t="shared" si="168"/>
        <v>5999</v>
      </c>
      <c r="BQ155">
        <f t="shared" si="169"/>
        <v>2255624</v>
      </c>
      <c r="BR155" s="2">
        <f t="shared" si="170"/>
        <v>80624</v>
      </c>
      <c r="BS155" s="2">
        <f t="shared" si="171"/>
        <v>4740</v>
      </c>
      <c r="BT155" s="2">
        <f t="shared" si="172"/>
        <v>80624</v>
      </c>
      <c r="BU155" s="2">
        <f t="shared" si="173"/>
        <v>0</v>
      </c>
      <c r="BV155" s="84">
        <f t="shared" si="174"/>
        <v>80624</v>
      </c>
      <c r="BW155" s="2">
        <f t="shared" si="175"/>
        <v>2</v>
      </c>
      <c r="BX155" s="2">
        <f t="shared" si="176"/>
        <v>0</v>
      </c>
      <c r="BY155" s="2">
        <f t="shared" si="177"/>
        <v>2</v>
      </c>
      <c r="BZ155" s="83" t="str">
        <f t="shared" si="178"/>
        <v>30% Adj.</v>
      </c>
      <c r="CA155" s="2">
        <f t="shared" si="179"/>
        <v>2336248</v>
      </c>
    </row>
    <row r="156" spans="1:79" x14ac:dyDescent="0.2">
      <c r="A156">
        <v>149</v>
      </c>
      <c r="B156" s="2">
        <v>5</v>
      </c>
      <c r="C156" s="2">
        <v>2846</v>
      </c>
      <c r="D156" s="2" t="s">
        <v>131</v>
      </c>
      <c r="E156" s="2">
        <v>1553637</v>
      </c>
      <c r="F156" s="2">
        <v>299</v>
      </c>
      <c r="G156" s="2">
        <v>5002</v>
      </c>
      <c r="H156" s="2">
        <v>1495598</v>
      </c>
      <c r="I156" s="2">
        <v>46431</v>
      </c>
      <c r="J156" s="82"/>
      <c r="K156" s="2">
        <v>299</v>
      </c>
      <c r="L156" s="2">
        <f t="shared" si="122"/>
        <v>5199</v>
      </c>
      <c r="M156" s="2">
        <f t="shared" si="123"/>
        <v>1554501</v>
      </c>
      <c r="N156" s="2">
        <f t="shared" si="124"/>
        <v>0</v>
      </c>
      <c r="O156" s="2">
        <f t="shared" si="125"/>
        <v>0</v>
      </c>
      <c r="P156" s="2">
        <f t="shared" si="126"/>
        <v>0</v>
      </c>
      <c r="Q156" s="2">
        <f t="shared" si="127"/>
        <v>0</v>
      </c>
      <c r="R156" s="84">
        <f t="shared" si="128"/>
        <v>0</v>
      </c>
      <c r="S156" s="2">
        <f t="shared" si="129"/>
        <v>0</v>
      </c>
      <c r="T156" s="2">
        <f t="shared" si="130"/>
        <v>0</v>
      </c>
      <c r="U156" s="2">
        <f t="shared" si="131"/>
        <v>0</v>
      </c>
      <c r="V156" s="83" t="str">
        <f t="shared" si="120"/>
        <v>N.A.</v>
      </c>
      <c r="W156" s="2">
        <f t="shared" si="132"/>
        <v>1554501</v>
      </c>
      <c r="X156" s="82"/>
      <c r="Y156" s="2">
        <v>291</v>
      </c>
      <c r="Z156">
        <f t="shared" si="133"/>
        <v>5404</v>
      </c>
      <c r="AA156">
        <f t="shared" si="134"/>
        <v>1572564</v>
      </c>
      <c r="AB156" s="2">
        <f t="shared" si="135"/>
        <v>0</v>
      </c>
      <c r="AC156" s="2">
        <f t="shared" si="136"/>
        <v>0</v>
      </c>
      <c r="AD156" s="2">
        <f t="shared" si="137"/>
        <v>0</v>
      </c>
      <c r="AE156" s="2">
        <f t="shared" si="138"/>
        <v>0</v>
      </c>
      <c r="AF156" s="84">
        <f t="shared" si="139"/>
        <v>0</v>
      </c>
      <c r="AG156" s="2">
        <f t="shared" si="140"/>
        <v>0</v>
      </c>
      <c r="AH156" s="2">
        <f t="shared" si="141"/>
        <v>0</v>
      </c>
      <c r="AI156" s="2">
        <f t="shared" si="142"/>
        <v>0</v>
      </c>
      <c r="AJ156" s="83" t="str">
        <f t="shared" si="143"/>
        <v>N.A.</v>
      </c>
      <c r="AK156" s="2">
        <f t="shared" si="144"/>
        <v>1572564</v>
      </c>
      <c r="AM156" s="2">
        <v>285</v>
      </c>
      <c r="AN156">
        <f t="shared" si="145"/>
        <v>5617</v>
      </c>
      <c r="AO156">
        <f t="shared" si="146"/>
        <v>1600845</v>
      </c>
      <c r="AP156" s="2">
        <f t="shared" si="121"/>
        <v>0</v>
      </c>
      <c r="AQ156" s="2">
        <f t="shared" si="147"/>
        <v>0</v>
      </c>
      <c r="AR156" s="2">
        <f t="shared" si="148"/>
        <v>0</v>
      </c>
      <c r="AS156" s="2">
        <f t="shared" si="149"/>
        <v>0</v>
      </c>
      <c r="AT156" s="84">
        <f t="shared" si="150"/>
        <v>0</v>
      </c>
      <c r="AU156" s="2">
        <f t="shared" si="151"/>
        <v>0</v>
      </c>
      <c r="AV156" s="2">
        <f t="shared" si="152"/>
        <v>0</v>
      </c>
      <c r="AW156" s="2">
        <f t="shared" si="153"/>
        <v>0</v>
      </c>
      <c r="AX156" s="83" t="str">
        <f t="shared" si="154"/>
        <v>N.A.</v>
      </c>
      <c r="AY156" s="2">
        <f t="shared" si="155"/>
        <v>1600845</v>
      </c>
      <c r="AZ156" s="82"/>
      <c r="BA156" s="2">
        <v>272</v>
      </c>
      <c r="BB156">
        <f t="shared" si="156"/>
        <v>5839</v>
      </c>
      <c r="BC156">
        <f t="shared" si="157"/>
        <v>1588208</v>
      </c>
      <c r="BD156" s="2">
        <f t="shared" si="158"/>
        <v>0</v>
      </c>
      <c r="BE156" s="2">
        <f t="shared" si="159"/>
        <v>28645</v>
      </c>
      <c r="BF156" s="2">
        <f t="shared" si="160"/>
        <v>0</v>
      </c>
      <c r="BG156" s="2">
        <f t="shared" si="161"/>
        <v>28645</v>
      </c>
      <c r="BH156" s="84">
        <f t="shared" si="162"/>
        <v>28645</v>
      </c>
      <c r="BI156" s="2">
        <f t="shared" si="163"/>
        <v>0</v>
      </c>
      <c r="BJ156" s="2">
        <f t="shared" si="164"/>
        <v>1</v>
      </c>
      <c r="BK156" s="2">
        <f t="shared" si="165"/>
        <v>1</v>
      </c>
      <c r="BL156" s="83" t="str">
        <f t="shared" si="166"/>
        <v>101% Adj.</v>
      </c>
      <c r="BM156" s="2">
        <f t="shared" si="167"/>
        <v>1616853</v>
      </c>
      <c r="BO156" s="2">
        <v>267</v>
      </c>
      <c r="BP156">
        <f t="shared" si="168"/>
        <v>6070</v>
      </c>
      <c r="BQ156">
        <f t="shared" si="169"/>
        <v>1620690</v>
      </c>
      <c r="BR156" s="2">
        <f t="shared" si="170"/>
        <v>0</v>
      </c>
      <c r="BS156" s="2">
        <f t="shared" si="171"/>
        <v>0</v>
      </c>
      <c r="BT156" s="2">
        <f t="shared" si="172"/>
        <v>0</v>
      </c>
      <c r="BU156" s="2">
        <f t="shared" si="173"/>
        <v>0</v>
      </c>
      <c r="BV156" s="84">
        <f t="shared" si="174"/>
        <v>0</v>
      </c>
      <c r="BW156" s="2">
        <f t="shared" si="175"/>
        <v>0</v>
      </c>
      <c r="BX156" s="2">
        <f t="shared" si="176"/>
        <v>0</v>
      </c>
      <c r="BY156" s="2">
        <f t="shared" si="177"/>
        <v>0</v>
      </c>
      <c r="BZ156" s="83" t="str">
        <f t="shared" si="178"/>
        <v>N.A.</v>
      </c>
      <c r="CA156" s="2">
        <f t="shared" si="179"/>
        <v>1620690</v>
      </c>
    </row>
    <row r="157" spans="1:79" x14ac:dyDescent="0.2">
      <c r="A157">
        <v>150</v>
      </c>
      <c r="B157" s="2">
        <v>4</v>
      </c>
      <c r="C157" s="2">
        <v>2862</v>
      </c>
      <c r="D157" s="2" t="s">
        <v>132</v>
      </c>
      <c r="E157" s="2">
        <v>4061649</v>
      </c>
      <c r="F157" s="2">
        <v>777.8</v>
      </c>
      <c r="G157" s="2">
        <v>4978</v>
      </c>
      <c r="H157" s="2">
        <v>3871888</v>
      </c>
      <c r="I157" s="2">
        <v>151809</v>
      </c>
      <c r="J157" s="82"/>
      <c r="K157" s="2">
        <v>757</v>
      </c>
      <c r="L157" s="2">
        <f t="shared" si="122"/>
        <v>5175</v>
      </c>
      <c r="M157" s="2">
        <f t="shared" si="123"/>
        <v>3917475</v>
      </c>
      <c r="N157" s="2">
        <f t="shared" si="124"/>
        <v>100922</v>
      </c>
      <c r="O157" s="2">
        <f t="shared" si="125"/>
        <v>0</v>
      </c>
      <c r="P157" s="2">
        <f t="shared" si="126"/>
        <v>100922</v>
      </c>
      <c r="Q157" s="2">
        <f t="shared" si="127"/>
        <v>0</v>
      </c>
      <c r="R157" s="84">
        <f t="shared" si="128"/>
        <v>100922</v>
      </c>
      <c r="S157" s="2">
        <f t="shared" si="129"/>
        <v>2</v>
      </c>
      <c r="T157" s="2">
        <f t="shared" si="130"/>
        <v>0</v>
      </c>
      <c r="U157" s="2">
        <f t="shared" si="131"/>
        <v>2</v>
      </c>
      <c r="V157" s="83" t="str">
        <f t="shared" si="120"/>
        <v>70% Adj.</v>
      </c>
      <c r="W157" s="2">
        <f t="shared" si="132"/>
        <v>4018397</v>
      </c>
      <c r="X157" s="82"/>
      <c r="Y157" s="2">
        <v>731</v>
      </c>
      <c r="Z157">
        <f t="shared" si="133"/>
        <v>5380</v>
      </c>
      <c r="AA157">
        <f t="shared" si="134"/>
        <v>3932780</v>
      </c>
      <c r="AB157" s="2">
        <f t="shared" si="135"/>
        <v>77321</v>
      </c>
      <c r="AC157" s="2">
        <f t="shared" si="136"/>
        <v>23870</v>
      </c>
      <c r="AD157" s="2">
        <f t="shared" si="137"/>
        <v>77321</v>
      </c>
      <c r="AE157" s="2">
        <f t="shared" si="138"/>
        <v>0</v>
      </c>
      <c r="AF157" s="84">
        <f t="shared" si="139"/>
        <v>77321</v>
      </c>
      <c r="AG157" s="2">
        <f t="shared" si="140"/>
        <v>2</v>
      </c>
      <c r="AH157" s="2">
        <f t="shared" si="141"/>
        <v>0</v>
      </c>
      <c r="AI157" s="2">
        <f t="shared" si="142"/>
        <v>2</v>
      </c>
      <c r="AJ157" s="83" t="str">
        <f t="shared" si="143"/>
        <v>60% Adj.</v>
      </c>
      <c r="AK157" s="2">
        <f t="shared" si="144"/>
        <v>4010101</v>
      </c>
      <c r="AM157" s="2">
        <v>702</v>
      </c>
      <c r="AN157">
        <f t="shared" si="145"/>
        <v>5593</v>
      </c>
      <c r="AO157">
        <f t="shared" si="146"/>
        <v>3926286</v>
      </c>
      <c r="AP157" s="2">
        <f t="shared" si="121"/>
        <v>67682</v>
      </c>
      <c r="AQ157" s="2">
        <f t="shared" si="147"/>
        <v>45822</v>
      </c>
      <c r="AR157" s="2">
        <f t="shared" si="148"/>
        <v>67682</v>
      </c>
      <c r="AS157" s="2">
        <f t="shared" si="149"/>
        <v>0</v>
      </c>
      <c r="AT157" s="84">
        <f t="shared" si="150"/>
        <v>67682</v>
      </c>
      <c r="AU157" s="2">
        <f t="shared" si="151"/>
        <v>2</v>
      </c>
      <c r="AV157" s="2">
        <f t="shared" si="152"/>
        <v>0</v>
      </c>
      <c r="AW157" s="2">
        <f t="shared" si="153"/>
        <v>2</v>
      </c>
      <c r="AX157" s="83" t="str">
        <f t="shared" si="154"/>
        <v>50% Adj.</v>
      </c>
      <c r="AY157" s="2">
        <f t="shared" si="155"/>
        <v>3993968</v>
      </c>
      <c r="AZ157" s="82"/>
      <c r="BA157" s="2">
        <v>673</v>
      </c>
      <c r="BB157">
        <f t="shared" si="156"/>
        <v>5815</v>
      </c>
      <c r="BC157">
        <f t="shared" si="157"/>
        <v>3913495</v>
      </c>
      <c r="BD157" s="2">
        <f t="shared" si="158"/>
        <v>59262</v>
      </c>
      <c r="BE157" s="2">
        <f t="shared" si="159"/>
        <v>52054</v>
      </c>
      <c r="BF157" s="2">
        <f t="shared" si="160"/>
        <v>59262</v>
      </c>
      <c r="BG157" s="2">
        <f t="shared" si="161"/>
        <v>0</v>
      </c>
      <c r="BH157" s="84">
        <f t="shared" si="162"/>
        <v>59262</v>
      </c>
      <c r="BI157" s="2">
        <f t="shared" si="163"/>
        <v>2</v>
      </c>
      <c r="BJ157" s="2">
        <f t="shared" si="164"/>
        <v>0</v>
      </c>
      <c r="BK157" s="2">
        <f t="shared" si="165"/>
        <v>2</v>
      </c>
      <c r="BL157" s="83" t="str">
        <f t="shared" si="166"/>
        <v>40% Adj.</v>
      </c>
      <c r="BM157" s="2">
        <f t="shared" si="167"/>
        <v>3972757</v>
      </c>
      <c r="BO157" s="2">
        <v>652</v>
      </c>
      <c r="BP157">
        <f t="shared" si="168"/>
        <v>6046</v>
      </c>
      <c r="BQ157">
        <f t="shared" si="169"/>
        <v>3941992</v>
      </c>
      <c r="BR157" s="2">
        <f t="shared" si="170"/>
        <v>35897</v>
      </c>
      <c r="BS157" s="2">
        <f t="shared" si="171"/>
        <v>10638</v>
      </c>
      <c r="BT157" s="2">
        <f t="shared" si="172"/>
        <v>35897</v>
      </c>
      <c r="BU157" s="2">
        <f t="shared" si="173"/>
        <v>0</v>
      </c>
      <c r="BV157" s="84">
        <f t="shared" si="174"/>
        <v>35897</v>
      </c>
      <c r="BW157" s="2">
        <f t="shared" si="175"/>
        <v>2</v>
      </c>
      <c r="BX157" s="2">
        <f t="shared" si="176"/>
        <v>0</v>
      </c>
      <c r="BY157" s="2">
        <f t="shared" si="177"/>
        <v>2</v>
      </c>
      <c r="BZ157" s="83" t="str">
        <f t="shared" si="178"/>
        <v>30% Adj.</v>
      </c>
      <c r="CA157" s="2">
        <f t="shared" si="179"/>
        <v>3977889</v>
      </c>
    </row>
    <row r="158" spans="1:79" x14ac:dyDescent="0.2">
      <c r="A158">
        <v>151</v>
      </c>
      <c r="B158" s="2">
        <v>10</v>
      </c>
      <c r="C158" s="2">
        <v>2977</v>
      </c>
      <c r="D158" s="2" t="s">
        <v>133</v>
      </c>
      <c r="E158" s="2">
        <v>2980762</v>
      </c>
      <c r="F158" s="2">
        <v>660</v>
      </c>
      <c r="G158" s="2">
        <v>4931</v>
      </c>
      <c r="H158" s="2">
        <v>3254460</v>
      </c>
      <c r="I158" s="2">
        <v>0</v>
      </c>
      <c r="J158" s="82"/>
      <c r="K158" s="2">
        <v>653</v>
      </c>
      <c r="L158" s="2">
        <f t="shared" si="122"/>
        <v>5128</v>
      </c>
      <c r="M158" s="2">
        <f t="shared" si="123"/>
        <v>3348584</v>
      </c>
      <c r="N158" s="2">
        <f t="shared" si="124"/>
        <v>0</v>
      </c>
      <c r="O158" s="2">
        <f t="shared" si="125"/>
        <v>0</v>
      </c>
      <c r="P158" s="2">
        <f t="shared" si="126"/>
        <v>0</v>
      </c>
      <c r="Q158" s="2">
        <f t="shared" si="127"/>
        <v>0</v>
      </c>
      <c r="R158" s="84">
        <f t="shared" si="128"/>
        <v>0</v>
      </c>
      <c r="S158" s="2">
        <f t="shared" si="129"/>
        <v>0</v>
      </c>
      <c r="T158" s="2">
        <f t="shared" si="130"/>
        <v>0</v>
      </c>
      <c r="U158" s="2">
        <f t="shared" si="131"/>
        <v>0</v>
      </c>
      <c r="V158" s="83" t="str">
        <f t="shared" si="120"/>
        <v>N.A.</v>
      </c>
      <c r="W158" s="2">
        <f t="shared" si="132"/>
        <v>3348584</v>
      </c>
      <c r="X158" s="82"/>
      <c r="Y158" s="2">
        <v>653</v>
      </c>
      <c r="Z158">
        <f t="shared" si="133"/>
        <v>5333</v>
      </c>
      <c r="AA158">
        <f t="shared" si="134"/>
        <v>3482449</v>
      </c>
      <c r="AB158" s="2">
        <f t="shared" si="135"/>
        <v>0</v>
      </c>
      <c r="AC158" s="2">
        <f t="shared" si="136"/>
        <v>0</v>
      </c>
      <c r="AD158" s="2">
        <f t="shared" si="137"/>
        <v>0</v>
      </c>
      <c r="AE158" s="2">
        <f t="shared" si="138"/>
        <v>0</v>
      </c>
      <c r="AF158" s="84">
        <f t="shared" si="139"/>
        <v>0</v>
      </c>
      <c r="AG158" s="2">
        <f t="shared" si="140"/>
        <v>0</v>
      </c>
      <c r="AH158" s="2">
        <f t="shared" si="141"/>
        <v>0</v>
      </c>
      <c r="AI158" s="2">
        <f t="shared" si="142"/>
        <v>0</v>
      </c>
      <c r="AJ158" s="83" t="str">
        <f t="shared" si="143"/>
        <v>N.A.</v>
      </c>
      <c r="AK158" s="2">
        <f t="shared" si="144"/>
        <v>3482449</v>
      </c>
      <c r="AM158" s="2">
        <v>647</v>
      </c>
      <c r="AN158">
        <f t="shared" si="145"/>
        <v>5546</v>
      </c>
      <c r="AO158">
        <f t="shared" si="146"/>
        <v>3588262</v>
      </c>
      <c r="AP158" s="2">
        <f t="shared" si="121"/>
        <v>0</v>
      </c>
      <c r="AQ158" s="2">
        <f t="shared" si="147"/>
        <v>0</v>
      </c>
      <c r="AR158" s="2">
        <f t="shared" si="148"/>
        <v>0</v>
      </c>
      <c r="AS158" s="2">
        <f t="shared" si="149"/>
        <v>0</v>
      </c>
      <c r="AT158" s="84">
        <f t="shared" si="150"/>
        <v>0</v>
      </c>
      <c r="AU158" s="2">
        <f t="shared" si="151"/>
        <v>0</v>
      </c>
      <c r="AV158" s="2">
        <f t="shared" si="152"/>
        <v>0</v>
      </c>
      <c r="AW158" s="2">
        <f t="shared" si="153"/>
        <v>0</v>
      </c>
      <c r="AX158" s="83" t="str">
        <f t="shared" si="154"/>
        <v>N.A.</v>
      </c>
      <c r="AY158" s="2">
        <f t="shared" si="155"/>
        <v>3588262</v>
      </c>
      <c r="AZ158" s="82"/>
      <c r="BA158" s="2">
        <v>656</v>
      </c>
      <c r="BB158">
        <f t="shared" si="156"/>
        <v>5768</v>
      </c>
      <c r="BC158">
        <f t="shared" si="157"/>
        <v>3783808</v>
      </c>
      <c r="BD158" s="2">
        <f t="shared" si="158"/>
        <v>0</v>
      </c>
      <c r="BE158" s="2">
        <f t="shared" si="159"/>
        <v>0</v>
      </c>
      <c r="BF158" s="2">
        <f t="shared" si="160"/>
        <v>0</v>
      </c>
      <c r="BG158" s="2">
        <f t="shared" si="161"/>
        <v>0</v>
      </c>
      <c r="BH158" s="84">
        <f t="shared" si="162"/>
        <v>0</v>
      </c>
      <c r="BI158" s="2">
        <f t="shared" si="163"/>
        <v>0</v>
      </c>
      <c r="BJ158" s="2">
        <f t="shared" si="164"/>
        <v>0</v>
      </c>
      <c r="BK158" s="2">
        <f t="shared" si="165"/>
        <v>0</v>
      </c>
      <c r="BL158" s="83" t="str">
        <f t="shared" si="166"/>
        <v>N.A.</v>
      </c>
      <c r="BM158" s="2">
        <f t="shared" si="167"/>
        <v>3783808</v>
      </c>
      <c r="BO158" s="2">
        <v>656</v>
      </c>
      <c r="BP158">
        <f t="shared" si="168"/>
        <v>5999</v>
      </c>
      <c r="BQ158">
        <f t="shared" si="169"/>
        <v>3935344</v>
      </c>
      <c r="BR158" s="2">
        <f t="shared" si="170"/>
        <v>0</v>
      </c>
      <c r="BS158" s="2">
        <f t="shared" si="171"/>
        <v>0</v>
      </c>
      <c r="BT158" s="2">
        <f t="shared" si="172"/>
        <v>0</v>
      </c>
      <c r="BU158" s="2">
        <f t="shared" si="173"/>
        <v>0</v>
      </c>
      <c r="BV158" s="84">
        <f t="shared" si="174"/>
        <v>0</v>
      </c>
      <c r="BW158" s="2">
        <f t="shared" si="175"/>
        <v>0</v>
      </c>
      <c r="BX158" s="2">
        <f t="shared" si="176"/>
        <v>0</v>
      </c>
      <c r="BY158" s="2">
        <f t="shared" si="177"/>
        <v>0</v>
      </c>
      <c r="BZ158" s="83" t="str">
        <f t="shared" si="178"/>
        <v>N.A.</v>
      </c>
      <c r="CA158" s="2">
        <f t="shared" si="179"/>
        <v>3935344</v>
      </c>
    </row>
    <row r="159" spans="1:79" x14ac:dyDescent="0.2">
      <c r="A159">
        <v>152</v>
      </c>
      <c r="B159" s="2">
        <v>12</v>
      </c>
      <c r="C159" s="2">
        <v>2988</v>
      </c>
      <c r="D159" s="2" t="s">
        <v>134</v>
      </c>
      <c r="E159" s="2">
        <v>2736077</v>
      </c>
      <c r="F159" s="2">
        <v>572.1</v>
      </c>
      <c r="G159" s="2">
        <v>4931</v>
      </c>
      <c r="H159" s="2">
        <v>2821025</v>
      </c>
      <c r="I159" s="2">
        <v>0</v>
      </c>
      <c r="J159" s="82"/>
      <c r="K159" s="2">
        <v>567</v>
      </c>
      <c r="L159" s="2">
        <f t="shared" si="122"/>
        <v>5128</v>
      </c>
      <c r="M159" s="2">
        <f t="shared" si="123"/>
        <v>2907576</v>
      </c>
      <c r="N159" s="2">
        <f t="shared" si="124"/>
        <v>0</v>
      </c>
      <c r="O159" s="2">
        <f t="shared" si="125"/>
        <v>0</v>
      </c>
      <c r="P159" s="2">
        <f t="shared" si="126"/>
        <v>0</v>
      </c>
      <c r="Q159" s="2">
        <f t="shared" si="127"/>
        <v>0</v>
      </c>
      <c r="R159" s="84">
        <f t="shared" si="128"/>
        <v>0</v>
      </c>
      <c r="S159" s="2">
        <f t="shared" si="129"/>
        <v>0</v>
      </c>
      <c r="T159" s="2">
        <f t="shared" si="130"/>
        <v>0</v>
      </c>
      <c r="U159" s="2">
        <f t="shared" si="131"/>
        <v>0</v>
      </c>
      <c r="V159" s="83" t="str">
        <f t="shared" si="120"/>
        <v>N.A.</v>
      </c>
      <c r="W159" s="2">
        <f t="shared" si="132"/>
        <v>2907576</v>
      </c>
      <c r="X159" s="82"/>
      <c r="Y159" s="2">
        <v>559</v>
      </c>
      <c r="Z159">
        <f t="shared" si="133"/>
        <v>5333</v>
      </c>
      <c r="AA159">
        <f t="shared" si="134"/>
        <v>2981147</v>
      </c>
      <c r="AB159" s="2">
        <f t="shared" si="135"/>
        <v>0</v>
      </c>
      <c r="AC159" s="2">
        <f t="shared" si="136"/>
        <v>0</v>
      </c>
      <c r="AD159" s="2">
        <f t="shared" si="137"/>
        <v>0</v>
      </c>
      <c r="AE159" s="2">
        <f t="shared" si="138"/>
        <v>0</v>
      </c>
      <c r="AF159" s="84">
        <f t="shared" si="139"/>
        <v>0</v>
      </c>
      <c r="AG159" s="2">
        <f t="shared" si="140"/>
        <v>0</v>
      </c>
      <c r="AH159" s="2">
        <f t="shared" si="141"/>
        <v>0</v>
      </c>
      <c r="AI159" s="2">
        <f t="shared" si="142"/>
        <v>0</v>
      </c>
      <c r="AJ159" s="83" t="str">
        <f t="shared" si="143"/>
        <v>N.A.</v>
      </c>
      <c r="AK159" s="2">
        <f t="shared" si="144"/>
        <v>2981147</v>
      </c>
      <c r="AM159" s="2">
        <v>560</v>
      </c>
      <c r="AN159">
        <f t="shared" si="145"/>
        <v>5546</v>
      </c>
      <c r="AO159">
        <f t="shared" si="146"/>
        <v>3105760</v>
      </c>
      <c r="AP159" s="2">
        <f t="shared" si="121"/>
        <v>0</v>
      </c>
      <c r="AQ159" s="2">
        <f t="shared" si="147"/>
        <v>0</v>
      </c>
      <c r="AR159" s="2">
        <f t="shared" si="148"/>
        <v>0</v>
      </c>
      <c r="AS159" s="2">
        <f t="shared" si="149"/>
        <v>0</v>
      </c>
      <c r="AT159" s="84">
        <f t="shared" si="150"/>
        <v>0</v>
      </c>
      <c r="AU159" s="2">
        <f t="shared" si="151"/>
        <v>0</v>
      </c>
      <c r="AV159" s="2">
        <f t="shared" si="152"/>
        <v>0</v>
      </c>
      <c r="AW159" s="2">
        <f t="shared" si="153"/>
        <v>0</v>
      </c>
      <c r="AX159" s="83" t="str">
        <f t="shared" si="154"/>
        <v>N.A.</v>
      </c>
      <c r="AY159" s="2">
        <f t="shared" si="155"/>
        <v>3105760</v>
      </c>
      <c r="AZ159" s="82"/>
      <c r="BA159" s="2">
        <v>559</v>
      </c>
      <c r="BB159">
        <f t="shared" si="156"/>
        <v>5768</v>
      </c>
      <c r="BC159">
        <f t="shared" si="157"/>
        <v>3224312</v>
      </c>
      <c r="BD159" s="2">
        <f t="shared" si="158"/>
        <v>0</v>
      </c>
      <c r="BE159" s="2">
        <f t="shared" si="159"/>
        <v>0</v>
      </c>
      <c r="BF159" s="2">
        <f t="shared" si="160"/>
        <v>0</v>
      </c>
      <c r="BG159" s="2">
        <f t="shared" si="161"/>
        <v>0</v>
      </c>
      <c r="BH159" s="84">
        <f t="shared" si="162"/>
        <v>0</v>
      </c>
      <c r="BI159" s="2">
        <f t="shared" si="163"/>
        <v>0</v>
      </c>
      <c r="BJ159" s="2">
        <f t="shared" si="164"/>
        <v>0</v>
      </c>
      <c r="BK159" s="2">
        <f t="shared" si="165"/>
        <v>0</v>
      </c>
      <c r="BL159" s="83" t="str">
        <f t="shared" si="166"/>
        <v>N.A.</v>
      </c>
      <c r="BM159" s="2">
        <f t="shared" si="167"/>
        <v>3224312</v>
      </c>
      <c r="BO159" s="2">
        <v>553</v>
      </c>
      <c r="BP159">
        <f t="shared" si="168"/>
        <v>5999</v>
      </c>
      <c r="BQ159">
        <f t="shared" si="169"/>
        <v>3317447</v>
      </c>
      <c r="BR159" s="2">
        <f t="shared" si="170"/>
        <v>0</v>
      </c>
      <c r="BS159" s="2">
        <f t="shared" si="171"/>
        <v>0</v>
      </c>
      <c r="BT159" s="2">
        <f t="shared" si="172"/>
        <v>0</v>
      </c>
      <c r="BU159" s="2">
        <f t="shared" si="173"/>
        <v>0</v>
      </c>
      <c r="BV159" s="84">
        <f t="shared" si="174"/>
        <v>0</v>
      </c>
      <c r="BW159" s="2">
        <f t="shared" si="175"/>
        <v>0</v>
      </c>
      <c r="BX159" s="2">
        <f t="shared" si="176"/>
        <v>0</v>
      </c>
      <c r="BY159" s="2">
        <f t="shared" si="177"/>
        <v>0</v>
      </c>
      <c r="BZ159" s="83" t="str">
        <f t="shared" si="178"/>
        <v>N.A.</v>
      </c>
      <c r="CA159" s="2">
        <f t="shared" si="179"/>
        <v>3317447</v>
      </c>
    </row>
    <row r="160" spans="1:79" x14ac:dyDescent="0.2">
      <c r="A160">
        <v>153</v>
      </c>
      <c r="B160" s="2">
        <v>1</v>
      </c>
      <c r="C160" s="2">
        <v>3029</v>
      </c>
      <c r="D160" s="2" t="s">
        <v>135</v>
      </c>
      <c r="E160" s="2">
        <v>7269534</v>
      </c>
      <c r="F160" s="2">
        <v>1478.7</v>
      </c>
      <c r="G160" s="2">
        <v>5054</v>
      </c>
      <c r="H160" s="2">
        <v>7473350</v>
      </c>
      <c r="I160" s="2">
        <v>57727</v>
      </c>
      <c r="J160" s="82"/>
      <c r="K160" s="2">
        <v>1461</v>
      </c>
      <c r="L160" s="2">
        <f t="shared" si="122"/>
        <v>5251</v>
      </c>
      <c r="M160" s="2">
        <f t="shared" si="123"/>
        <v>7671711</v>
      </c>
      <c r="N160" s="2">
        <f t="shared" si="124"/>
        <v>0</v>
      </c>
      <c r="O160" s="2">
        <f t="shared" si="125"/>
        <v>0</v>
      </c>
      <c r="P160" s="2">
        <f t="shared" si="126"/>
        <v>0</v>
      </c>
      <c r="Q160" s="2">
        <f t="shared" si="127"/>
        <v>0</v>
      </c>
      <c r="R160" s="84">
        <f t="shared" si="128"/>
        <v>0</v>
      </c>
      <c r="S160" s="2">
        <f t="shared" si="129"/>
        <v>0</v>
      </c>
      <c r="T160" s="2">
        <f t="shared" si="130"/>
        <v>0</v>
      </c>
      <c r="U160" s="2">
        <f t="shared" si="131"/>
        <v>0</v>
      </c>
      <c r="V160" s="83" t="str">
        <f t="shared" si="120"/>
        <v>N.A.</v>
      </c>
      <c r="W160" s="2">
        <f t="shared" si="132"/>
        <v>7671711</v>
      </c>
      <c r="X160" s="82"/>
      <c r="Y160" s="2">
        <v>1451</v>
      </c>
      <c r="Z160">
        <f t="shared" si="133"/>
        <v>5456</v>
      </c>
      <c r="AA160">
        <f t="shared" si="134"/>
        <v>7916656</v>
      </c>
      <c r="AB160" s="2">
        <f t="shared" si="135"/>
        <v>0</v>
      </c>
      <c r="AC160" s="2">
        <f t="shared" si="136"/>
        <v>0</v>
      </c>
      <c r="AD160" s="2">
        <f t="shared" si="137"/>
        <v>0</v>
      </c>
      <c r="AE160" s="2">
        <f t="shared" si="138"/>
        <v>0</v>
      </c>
      <c r="AF160" s="84">
        <f t="shared" si="139"/>
        <v>0</v>
      </c>
      <c r="AG160" s="2">
        <f t="shared" si="140"/>
        <v>0</v>
      </c>
      <c r="AH160" s="2">
        <f t="shared" si="141"/>
        <v>0</v>
      </c>
      <c r="AI160" s="2">
        <f t="shared" si="142"/>
        <v>0</v>
      </c>
      <c r="AJ160" s="83" t="str">
        <f t="shared" si="143"/>
        <v>N.A.</v>
      </c>
      <c r="AK160" s="2">
        <f t="shared" si="144"/>
        <v>7916656</v>
      </c>
      <c r="AM160" s="2">
        <v>1439</v>
      </c>
      <c r="AN160">
        <f t="shared" si="145"/>
        <v>5669</v>
      </c>
      <c r="AO160">
        <f t="shared" si="146"/>
        <v>8157691</v>
      </c>
      <c r="AP160" s="2">
        <f t="shared" si="121"/>
        <v>0</v>
      </c>
      <c r="AQ160" s="2">
        <f t="shared" si="147"/>
        <v>0</v>
      </c>
      <c r="AR160" s="2">
        <f t="shared" si="148"/>
        <v>0</v>
      </c>
      <c r="AS160" s="2">
        <f t="shared" si="149"/>
        <v>0</v>
      </c>
      <c r="AT160" s="84">
        <f t="shared" si="150"/>
        <v>0</v>
      </c>
      <c r="AU160" s="2">
        <f t="shared" si="151"/>
        <v>0</v>
      </c>
      <c r="AV160" s="2">
        <f t="shared" si="152"/>
        <v>0</v>
      </c>
      <c r="AW160" s="2">
        <f t="shared" si="153"/>
        <v>0</v>
      </c>
      <c r="AX160" s="83" t="str">
        <f t="shared" si="154"/>
        <v>N.A.</v>
      </c>
      <c r="AY160" s="2">
        <f t="shared" si="155"/>
        <v>8157691</v>
      </c>
      <c r="AZ160" s="82"/>
      <c r="BA160" s="2">
        <v>1404</v>
      </c>
      <c r="BB160">
        <f t="shared" si="156"/>
        <v>5891</v>
      </c>
      <c r="BC160">
        <f t="shared" si="157"/>
        <v>8270964</v>
      </c>
      <c r="BD160" s="2">
        <f t="shared" si="158"/>
        <v>0</v>
      </c>
      <c r="BE160" s="2">
        <f t="shared" si="159"/>
        <v>0</v>
      </c>
      <c r="BF160" s="2">
        <f t="shared" si="160"/>
        <v>0</v>
      </c>
      <c r="BG160" s="2">
        <f t="shared" si="161"/>
        <v>0</v>
      </c>
      <c r="BH160" s="84">
        <f t="shared" si="162"/>
        <v>0</v>
      </c>
      <c r="BI160" s="2">
        <f t="shared" si="163"/>
        <v>0</v>
      </c>
      <c r="BJ160" s="2">
        <f t="shared" si="164"/>
        <v>0</v>
      </c>
      <c r="BK160" s="2">
        <f t="shared" si="165"/>
        <v>0</v>
      </c>
      <c r="BL160" s="83" t="str">
        <f t="shared" si="166"/>
        <v>N.A.</v>
      </c>
      <c r="BM160" s="2">
        <f t="shared" si="167"/>
        <v>8270964</v>
      </c>
      <c r="BO160" s="2">
        <v>1403</v>
      </c>
      <c r="BP160">
        <f t="shared" si="168"/>
        <v>6122</v>
      </c>
      <c r="BQ160">
        <f t="shared" si="169"/>
        <v>8589166</v>
      </c>
      <c r="BR160" s="2">
        <f t="shared" si="170"/>
        <v>0</v>
      </c>
      <c r="BS160" s="2">
        <f t="shared" si="171"/>
        <v>0</v>
      </c>
      <c r="BT160" s="2">
        <f t="shared" si="172"/>
        <v>0</v>
      </c>
      <c r="BU160" s="2">
        <f t="shared" si="173"/>
        <v>0</v>
      </c>
      <c r="BV160" s="84">
        <f t="shared" si="174"/>
        <v>0</v>
      </c>
      <c r="BW160" s="2">
        <f t="shared" si="175"/>
        <v>0</v>
      </c>
      <c r="BX160" s="2">
        <f t="shared" si="176"/>
        <v>0</v>
      </c>
      <c r="BY160" s="2">
        <f t="shared" si="177"/>
        <v>0</v>
      </c>
      <c r="BZ160" s="83" t="str">
        <f t="shared" si="178"/>
        <v>N.A.</v>
      </c>
      <c r="CA160" s="2">
        <f t="shared" si="179"/>
        <v>8589166</v>
      </c>
    </row>
    <row r="161" spans="1:79" x14ac:dyDescent="0.2">
      <c r="A161">
        <v>154</v>
      </c>
      <c r="B161" s="2">
        <v>7</v>
      </c>
      <c r="C161" s="2">
        <v>3033</v>
      </c>
      <c r="D161" s="2" t="s">
        <v>136</v>
      </c>
      <c r="E161" s="2">
        <v>2626835</v>
      </c>
      <c r="F161" s="2">
        <v>486.3</v>
      </c>
      <c r="G161" s="2">
        <v>5043</v>
      </c>
      <c r="H161" s="2">
        <v>2452411</v>
      </c>
      <c r="I161" s="2">
        <v>139539</v>
      </c>
      <c r="J161" s="82"/>
      <c r="K161" s="2">
        <v>479</v>
      </c>
      <c r="L161" s="2">
        <f t="shared" si="122"/>
        <v>5240</v>
      </c>
      <c r="M161" s="2">
        <f t="shared" si="123"/>
        <v>2509960</v>
      </c>
      <c r="N161" s="2">
        <f t="shared" si="124"/>
        <v>81813</v>
      </c>
      <c r="O161" s="2">
        <f t="shared" si="125"/>
        <v>0</v>
      </c>
      <c r="P161" s="2">
        <f t="shared" si="126"/>
        <v>81813</v>
      </c>
      <c r="Q161" s="2">
        <f t="shared" si="127"/>
        <v>0</v>
      </c>
      <c r="R161" s="84">
        <f t="shared" si="128"/>
        <v>81813</v>
      </c>
      <c r="S161" s="2">
        <f t="shared" si="129"/>
        <v>2</v>
      </c>
      <c r="T161" s="2">
        <f t="shared" si="130"/>
        <v>0</v>
      </c>
      <c r="U161" s="2">
        <f t="shared" si="131"/>
        <v>2</v>
      </c>
      <c r="V161" s="83" t="str">
        <f t="shared" si="120"/>
        <v>70% Adj.</v>
      </c>
      <c r="W161" s="2">
        <f t="shared" si="132"/>
        <v>2591773</v>
      </c>
      <c r="X161" s="82"/>
      <c r="Y161" s="2">
        <v>471</v>
      </c>
      <c r="Z161">
        <f t="shared" si="133"/>
        <v>5445</v>
      </c>
      <c r="AA161">
        <f t="shared" si="134"/>
        <v>2564595</v>
      </c>
      <c r="AB161" s="2">
        <f t="shared" si="135"/>
        <v>37344</v>
      </c>
      <c r="AC161" s="2">
        <f t="shared" si="136"/>
        <v>0</v>
      </c>
      <c r="AD161" s="2">
        <f t="shared" si="137"/>
        <v>37344</v>
      </c>
      <c r="AE161" s="2">
        <f t="shared" si="138"/>
        <v>0</v>
      </c>
      <c r="AF161" s="84">
        <f t="shared" si="139"/>
        <v>37344</v>
      </c>
      <c r="AG161" s="2">
        <f t="shared" si="140"/>
        <v>2</v>
      </c>
      <c r="AH161" s="2">
        <f t="shared" si="141"/>
        <v>0</v>
      </c>
      <c r="AI161" s="2">
        <f t="shared" si="142"/>
        <v>2</v>
      </c>
      <c r="AJ161" s="83" t="str">
        <f t="shared" si="143"/>
        <v>60% Adj.</v>
      </c>
      <c r="AK161" s="2">
        <f t="shared" si="144"/>
        <v>2601939</v>
      </c>
      <c r="AM161" s="2">
        <v>453</v>
      </c>
      <c r="AN161">
        <f t="shared" si="145"/>
        <v>5658</v>
      </c>
      <c r="AO161">
        <f t="shared" si="146"/>
        <v>2563074</v>
      </c>
      <c r="AP161" s="2">
        <f t="shared" si="121"/>
        <v>31881</v>
      </c>
      <c r="AQ161" s="2">
        <f t="shared" si="147"/>
        <v>27167</v>
      </c>
      <c r="AR161" s="2">
        <f t="shared" si="148"/>
        <v>31881</v>
      </c>
      <c r="AS161" s="2">
        <f t="shared" si="149"/>
        <v>0</v>
      </c>
      <c r="AT161" s="84">
        <f t="shared" si="150"/>
        <v>31881</v>
      </c>
      <c r="AU161" s="2">
        <f t="shared" si="151"/>
        <v>2</v>
      </c>
      <c r="AV161" s="2">
        <f t="shared" si="152"/>
        <v>0</v>
      </c>
      <c r="AW161" s="2">
        <f t="shared" si="153"/>
        <v>2</v>
      </c>
      <c r="AX161" s="83" t="str">
        <f t="shared" si="154"/>
        <v>50% Adj.</v>
      </c>
      <c r="AY161" s="2">
        <f t="shared" si="155"/>
        <v>2594955</v>
      </c>
      <c r="AZ161" s="82"/>
      <c r="BA161" s="2">
        <v>447</v>
      </c>
      <c r="BB161">
        <f t="shared" si="156"/>
        <v>5880</v>
      </c>
      <c r="BC161">
        <f t="shared" si="157"/>
        <v>2628360</v>
      </c>
      <c r="BD161" s="2">
        <f t="shared" si="158"/>
        <v>0</v>
      </c>
      <c r="BE161" s="2">
        <f t="shared" si="159"/>
        <v>0</v>
      </c>
      <c r="BF161" s="2">
        <f t="shared" si="160"/>
        <v>0</v>
      </c>
      <c r="BG161" s="2">
        <f t="shared" si="161"/>
        <v>0</v>
      </c>
      <c r="BH161" s="84">
        <f t="shared" si="162"/>
        <v>0</v>
      </c>
      <c r="BI161" s="2">
        <f t="shared" si="163"/>
        <v>0</v>
      </c>
      <c r="BJ161" s="2">
        <f t="shared" si="164"/>
        <v>0</v>
      </c>
      <c r="BK161" s="2">
        <f t="shared" si="165"/>
        <v>0</v>
      </c>
      <c r="BL161" s="83" t="str">
        <f t="shared" si="166"/>
        <v>N.A.</v>
      </c>
      <c r="BM161" s="2">
        <f t="shared" si="167"/>
        <v>2628360</v>
      </c>
      <c r="BO161" s="2">
        <v>438</v>
      </c>
      <c r="BP161">
        <f t="shared" si="168"/>
        <v>6111</v>
      </c>
      <c r="BQ161">
        <f t="shared" si="169"/>
        <v>2676618</v>
      </c>
      <c r="BR161" s="2">
        <f t="shared" si="170"/>
        <v>0</v>
      </c>
      <c r="BS161" s="2">
        <f t="shared" si="171"/>
        <v>0</v>
      </c>
      <c r="BT161" s="2">
        <f t="shared" si="172"/>
        <v>0</v>
      </c>
      <c r="BU161" s="2">
        <f t="shared" si="173"/>
        <v>0</v>
      </c>
      <c r="BV161" s="84">
        <f t="shared" si="174"/>
        <v>0</v>
      </c>
      <c r="BW161" s="2">
        <f t="shared" si="175"/>
        <v>0</v>
      </c>
      <c r="BX161" s="2">
        <f t="shared" si="176"/>
        <v>0</v>
      </c>
      <c r="BY161" s="2">
        <f t="shared" si="177"/>
        <v>0</v>
      </c>
      <c r="BZ161" s="83" t="str">
        <f t="shared" si="178"/>
        <v>N.A.</v>
      </c>
      <c r="CA161" s="2">
        <f t="shared" si="179"/>
        <v>2676618</v>
      </c>
    </row>
    <row r="162" spans="1:79" x14ac:dyDescent="0.2">
      <c r="A162">
        <v>155</v>
      </c>
      <c r="B162" s="2">
        <v>7</v>
      </c>
      <c r="C162" s="2">
        <v>3042</v>
      </c>
      <c r="D162" s="2" t="s">
        <v>137</v>
      </c>
      <c r="E162" s="2">
        <v>3675126</v>
      </c>
      <c r="F162" s="2">
        <v>707</v>
      </c>
      <c r="G162" s="2">
        <v>5106</v>
      </c>
      <c r="H162" s="2">
        <v>3609942</v>
      </c>
      <c r="I162" s="2">
        <v>60304</v>
      </c>
      <c r="J162" s="82"/>
      <c r="K162" s="2">
        <v>699</v>
      </c>
      <c r="L162" s="2">
        <f t="shared" si="122"/>
        <v>5303</v>
      </c>
      <c r="M162" s="2">
        <f t="shared" si="123"/>
        <v>3706797</v>
      </c>
      <c r="N162" s="2">
        <f t="shared" si="124"/>
        <v>0</v>
      </c>
      <c r="O162" s="2">
        <f t="shared" si="125"/>
        <v>0</v>
      </c>
      <c r="P162" s="2">
        <f t="shared" si="126"/>
        <v>0</v>
      </c>
      <c r="Q162" s="2">
        <f t="shared" si="127"/>
        <v>0</v>
      </c>
      <c r="R162" s="84">
        <f t="shared" si="128"/>
        <v>0</v>
      </c>
      <c r="S162" s="2">
        <f t="shared" si="129"/>
        <v>0</v>
      </c>
      <c r="T162" s="2">
        <f t="shared" si="130"/>
        <v>0</v>
      </c>
      <c r="U162" s="2">
        <f t="shared" si="131"/>
        <v>0</v>
      </c>
      <c r="V162" s="83" t="str">
        <f t="shared" si="120"/>
        <v>N.A.</v>
      </c>
      <c r="W162" s="2">
        <f t="shared" si="132"/>
        <v>3706797</v>
      </c>
      <c r="X162" s="82"/>
      <c r="Y162" s="2">
        <v>687</v>
      </c>
      <c r="Z162">
        <f t="shared" si="133"/>
        <v>5508</v>
      </c>
      <c r="AA162">
        <f t="shared" si="134"/>
        <v>3783996</v>
      </c>
      <c r="AB162" s="2">
        <f t="shared" si="135"/>
        <v>0</v>
      </c>
      <c r="AC162" s="2">
        <f t="shared" si="136"/>
        <v>0</v>
      </c>
      <c r="AD162" s="2">
        <f t="shared" si="137"/>
        <v>0</v>
      </c>
      <c r="AE162" s="2">
        <f t="shared" si="138"/>
        <v>0</v>
      </c>
      <c r="AF162" s="84">
        <f t="shared" si="139"/>
        <v>0</v>
      </c>
      <c r="AG162" s="2">
        <f t="shared" si="140"/>
        <v>0</v>
      </c>
      <c r="AH162" s="2">
        <f t="shared" si="141"/>
        <v>0</v>
      </c>
      <c r="AI162" s="2">
        <f t="shared" si="142"/>
        <v>0</v>
      </c>
      <c r="AJ162" s="83" t="str">
        <f t="shared" si="143"/>
        <v>N.A.</v>
      </c>
      <c r="AK162" s="2">
        <f t="shared" si="144"/>
        <v>3783996</v>
      </c>
      <c r="AM162" s="2">
        <v>663</v>
      </c>
      <c r="AN162">
        <f t="shared" si="145"/>
        <v>5721</v>
      </c>
      <c r="AO162">
        <f t="shared" si="146"/>
        <v>3793023</v>
      </c>
      <c r="AP162" s="2">
        <f t="shared" si="121"/>
        <v>0</v>
      </c>
      <c r="AQ162" s="2">
        <f t="shared" si="147"/>
        <v>28813</v>
      </c>
      <c r="AR162" s="2">
        <f t="shared" si="148"/>
        <v>0</v>
      </c>
      <c r="AS162" s="2">
        <f t="shared" si="149"/>
        <v>28813</v>
      </c>
      <c r="AT162" s="84">
        <f t="shared" si="150"/>
        <v>28813</v>
      </c>
      <c r="AU162" s="2">
        <f t="shared" si="151"/>
        <v>0</v>
      </c>
      <c r="AV162" s="2">
        <f t="shared" si="152"/>
        <v>1</v>
      </c>
      <c r="AW162" s="2">
        <f t="shared" si="153"/>
        <v>1</v>
      </c>
      <c r="AX162" s="83" t="str">
        <f t="shared" si="154"/>
        <v>101% Adj.</v>
      </c>
      <c r="AY162" s="2">
        <f t="shared" si="155"/>
        <v>3821836</v>
      </c>
      <c r="AZ162" s="82"/>
      <c r="BA162" s="2">
        <v>640</v>
      </c>
      <c r="BB162">
        <f t="shared" si="156"/>
        <v>5943</v>
      </c>
      <c r="BC162">
        <f t="shared" si="157"/>
        <v>3803520</v>
      </c>
      <c r="BD162" s="2">
        <f t="shared" si="158"/>
        <v>0</v>
      </c>
      <c r="BE162" s="2">
        <f t="shared" si="159"/>
        <v>27433</v>
      </c>
      <c r="BF162" s="2">
        <f t="shared" si="160"/>
        <v>0</v>
      </c>
      <c r="BG162" s="2">
        <f t="shared" si="161"/>
        <v>27433</v>
      </c>
      <c r="BH162" s="84">
        <f t="shared" si="162"/>
        <v>27433</v>
      </c>
      <c r="BI162" s="2">
        <f t="shared" si="163"/>
        <v>0</v>
      </c>
      <c r="BJ162" s="2">
        <f t="shared" si="164"/>
        <v>1</v>
      </c>
      <c r="BK162" s="2">
        <f t="shared" si="165"/>
        <v>1</v>
      </c>
      <c r="BL162" s="83" t="str">
        <f t="shared" si="166"/>
        <v>101% Adj.</v>
      </c>
      <c r="BM162" s="2">
        <f t="shared" si="167"/>
        <v>3830953</v>
      </c>
      <c r="BO162" s="2">
        <v>614</v>
      </c>
      <c r="BP162">
        <f t="shared" si="168"/>
        <v>6174</v>
      </c>
      <c r="BQ162">
        <f t="shared" si="169"/>
        <v>3790836</v>
      </c>
      <c r="BR162" s="2">
        <f t="shared" si="170"/>
        <v>0</v>
      </c>
      <c r="BS162" s="2">
        <f t="shared" si="171"/>
        <v>50719</v>
      </c>
      <c r="BT162" s="2">
        <f t="shared" si="172"/>
        <v>0</v>
      </c>
      <c r="BU162" s="2">
        <f t="shared" si="173"/>
        <v>50719</v>
      </c>
      <c r="BV162" s="84">
        <f t="shared" si="174"/>
        <v>50719</v>
      </c>
      <c r="BW162" s="2">
        <f t="shared" si="175"/>
        <v>0</v>
      </c>
      <c r="BX162" s="2">
        <f t="shared" si="176"/>
        <v>1</v>
      </c>
      <c r="BY162" s="2">
        <f t="shared" si="177"/>
        <v>1</v>
      </c>
      <c r="BZ162" s="83" t="str">
        <f t="shared" si="178"/>
        <v>101% Adj.</v>
      </c>
      <c r="CA162" s="2">
        <f t="shared" si="179"/>
        <v>3841555</v>
      </c>
    </row>
    <row r="163" spans="1:79" x14ac:dyDescent="0.2">
      <c r="A163">
        <v>156</v>
      </c>
      <c r="B163" s="2">
        <v>5</v>
      </c>
      <c r="C163" s="2">
        <v>3060</v>
      </c>
      <c r="D163" s="2" t="s">
        <v>138</v>
      </c>
      <c r="E163" s="2">
        <v>6321763</v>
      </c>
      <c r="F163" s="2">
        <v>1243.2</v>
      </c>
      <c r="G163" s="2">
        <v>4931</v>
      </c>
      <c r="H163" s="2">
        <v>6130219</v>
      </c>
      <c r="I163" s="2">
        <v>153235</v>
      </c>
      <c r="J163" s="82"/>
      <c r="K163" s="2">
        <v>1201</v>
      </c>
      <c r="L163" s="2">
        <f t="shared" si="122"/>
        <v>5128</v>
      </c>
      <c r="M163" s="2">
        <f t="shared" si="123"/>
        <v>6158728</v>
      </c>
      <c r="N163" s="2">
        <f t="shared" si="124"/>
        <v>114125</v>
      </c>
      <c r="O163" s="2">
        <f t="shared" si="125"/>
        <v>32793</v>
      </c>
      <c r="P163" s="2">
        <f t="shared" si="126"/>
        <v>114125</v>
      </c>
      <c r="Q163" s="2">
        <f t="shared" si="127"/>
        <v>0</v>
      </c>
      <c r="R163" s="84">
        <f t="shared" si="128"/>
        <v>114125</v>
      </c>
      <c r="S163" s="2">
        <f t="shared" si="129"/>
        <v>2</v>
      </c>
      <c r="T163" s="2">
        <f t="shared" si="130"/>
        <v>0</v>
      </c>
      <c r="U163" s="2">
        <f t="shared" si="131"/>
        <v>2</v>
      </c>
      <c r="V163" s="83" t="str">
        <f t="shared" si="120"/>
        <v>70% Adj.</v>
      </c>
      <c r="W163" s="2">
        <f t="shared" si="132"/>
        <v>6272853</v>
      </c>
      <c r="X163" s="82"/>
      <c r="Y163" s="2">
        <v>1185</v>
      </c>
      <c r="Z163">
        <f t="shared" si="133"/>
        <v>5333</v>
      </c>
      <c r="AA163">
        <f t="shared" si="134"/>
        <v>6319605</v>
      </c>
      <c r="AB163" s="2">
        <f t="shared" si="135"/>
        <v>1295</v>
      </c>
      <c r="AC163" s="2">
        <f t="shared" si="136"/>
        <v>0</v>
      </c>
      <c r="AD163" s="2">
        <f t="shared" si="137"/>
        <v>1295</v>
      </c>
      <c r="AE163" s="2">
        <f t="shared" si="138"/>
        <v>0</v>
      </c>
      <c r="AF163" s="84">
        <f t="shared" si="139"/>
        <v>1295</v>
      </c>
      <c r="AG163" s="2">
        <f t="shared" si="140"/>
        <v>2</v>
      </c>
      <c r="AH163" s="2">
        <f t="shared" si="141"/>
        <v>0</v>
      </c>
      <c r="AI163" s="2">
        <f t="shared" si="142"/>
        <v>2</v>
      </c>
      <c r="AJ163" s="83" t="str">
        <f t="shared" si="143"/>
        <v>60% Adj.</v>
      </c>
      <c r="AK163" s="2">
        <f t="shared" si="144"/>
        <v>6320900</v>
      </c>
      <c r="AM163" s="2">
        <v>1158</v>
      </c>
      <c r="AN163">
        <f t="shared" si="145"/>
        <v>5546</v>
      </c>
      <c r="AO163">
        <f t="shared" si="146"/>
        <v>6422268</v>
      </c>
      <c r="AP163" s="2">
        <f t="shared" si="121"/>
        <v>0</v>
      </c>
      <c r="AQ163" s="2">
        <f t="shared" si="147"/>
        <v>0</v>
      </c>
      <c r="AR163" s="2">
        <f t="shared" si="148"/>
        <v>0</v>
      </c>
      <c r="AS163" s="2">
        <f t="shared" si="149"/>
        <v>0</v>
      </c>
      <c r="AT163" s="84">
        <f t="shared" si="150"/>
        <v>0</v>
      </c>
      <c r="AU163" s="2">
        <f t="shared" si="151"/>
        <v>0</v>
      </c>
      <c r="AV163" s="2">
        <f t="shared" si="152"/>
        <v>0</v>
      </c>
      <c r="AW163" s="2">
        <f t="shared" si="153"/>
        <v>0</v>
      </c>
      <c r="AX163" s="83" t="str">
        <f t="shared" si="154"/>
        <v>N.A.</v>
      </c>
      <c r="AY163" s="2">
        <f t="shared" si="155"/>
        <v>6422268</v>
      </c>
      <c r="AZ163" s="82"/>
      <c r="BA163" s="2">
        <v>1129</v>
      </c>
      <c r="BB163">
        <f t="shared" si="156"/>
        <v>5768</v>
      </c>
      <c r="BC163">
        <f t="shared" si="157"/>
        <v>6512072</v>
      </c>
      <c r="BD163" s="2">
        <f t="shared" si="158"/>
        <v>0</v>
      </c>
      <c r="BE163" s="2">
        <f t="shared" si="159"/>
        <v>0</v>
      </c>
      <c r="BF163" s="2">
        <f t="shared" si="160"/>
        <v>0</v>
      </c>
      <c r="BG163" s="2">
        <f t="shared" si="161"/>
        <v>0</v>
      </c>
      <c r="BH163" s="84">
        <f t="shared" si="162"/>
        <v>0</v>
      </c>
      <c r="BI163" s="2">
        <f t="shared" si="163"/>
        <v>0</v>
      </c>
      <c r="BJ163" s="2">
        <f t="shared" si="164"/>
        <v>0</v>
      </c>
      <c r="BK163" s="2">
        <f t="shared" si="165"/>
        <v>0</v>
      </c>
      <c r="BL163" s="83" t="str">
        <f t="shared" si="166"/>
        <v>N.A.</v>
      </c>
      <c r="BM163" s="2">
        <f t="shared" si="167"/>
        <v>6512072</v>
      </c>
      <c r="BO163" s="2">
        <v>1116</v>
      </c>
      <c r="BP163">
        <f t="shared" si="168"/>
        <v>5999</v>
      </c>
      <c r="BQ163">
        <f t="shared" si="169"/>
        <v>6694884</v>
      </c>
      <c r="BR163" s="2">
        <f t="shared" si="170"/>
        <v>0</v>
      </c>
      <c r="BS163" s="2">
        <f t="shared" si="171"/>
        <v>0</v>
      </c>
      <c r="BT163" s="2">
        <f t="shared" si="172"/>
        <v>0</v>
      </c>
      <c r="BU163" s="2">
        <f t="shared" si="173"/>
        <v>0</v>
      </c>
      <c r="BV163" s="84">
        <f t="shared" si="174"/>
        <v>0</v>
      </c>
      <c r="BW163" s="2">
        <f t="shared" si="175"/>
        <v>0</v>
      </c>
      <c r="BX163" s="2">
        <f t="shared" si="176"/>
        <v>0</v>
      </c>
      <c r="BY163" s="2">
        <f t="shared" si="177"/>
        <v>0</v>
      </c>
      <c r="BZ163" s="83" t="str">
        <f t="shared" si="178"/>
        <v>N.A.</v>
      </c>
      <c r="CA163" s="2">
        <f t="shared" si="179"/>
        <v>6694884</v>
      </c>
    </row>
    <row r="164" spans="1:79" x14ac:dyDescent="0.2">
      <c r="A164">
        <v>157</v>
      </c>
      <c r="B164" s="2">
        <v>7</v>
      </c>
      <c r="C164" s="2">
        <v>3105</v>
      </c>
      <c r="D164" s="2" t="s">
        <v>140</v>
      </c>
      <c r="E164" s="2">
        <v>7347271</v>
      </c>
      <c r="F164" s="2">
        <v>1505.6</v>
      </c>
      <c r="G164" s="2">
        <v>4931</v>
      </c>
      <c r="H164" s="2">
        <v>7424114</v>
      </c>
      <c r="I164" s="2">
        <v>0</v>
      </c>
      <c r="J164" s="82"/>
      <c r="K164" s="2">
        <v>1495</v>
      </c>
      <c r="L164" s="2">
        <f t="shared" si="122"/>
        <v>5128</v>
      </c>
      <c r="M164" s="2">
        <f t="shared" si="123"/>
        <v>7666360</v>
      </c>
      <c r="N164" s="2">
        <f t="shared" si="124"/>
        <v>0</v>
      </c>
      <c r="O164" s="2">
        <f t="shared" si="125"/>
        <v>0</v>
      </c>
      <c r="P164" s="2">
        <f t="shared" si="126"/>
        <v>0</v>
      </c>
      <c r="Q164" s="2">
        <f t="shared" si="127"/>
        <v>0</v>
      </c>
      <c r="R164" s="84">
        <f t="shared" si="128"/>
        <v>0</v>
      </c>
      <c r="S164" s="2">
        <f t="shared" si="129"/>
        <v>0</v>
      </c>
      <c r="T164" s="2">
        <f t="shared" si="130"/>
        <v>0</v>
      </c>
      <c r="U164" s="2">
        <f t="shared" si="131"/>
        <v>0</v>
      </c>
      <c r="V164" s="83" t="str">
        <f t="shared" si="120"/>
        <v>N.A.</v>
      </c>
      <c r="W164" s="2">
        <f t="shared" si="132"/>
        <v>7666360</v>
      </c>
      <c r="X164" s="82"/>
      <c r="Y164" s="2">
        <v>1475</v>
      </c>
      <c r="Z164">
        <f t="shared" si="133"/>
        <v>5333</v>
      </c>
      <c r="AA164">
        <f t="shared" si="134"/>
        <v>7866175</v>
      </c>
      <c r="AB164" s="2">
        <f t="shared" si="135"/>
        <v>0</v>
      </c>
      <c r="AC164" s="2">
        <f t="shared" si="136"/>
        <v>0</v>
      </c>
      <c r="AD164" s="2">
        <f t="shared" si="137"/>
        <v>0</v>
      </c>
      <c r="AE164" s="2">
        <f t="shared" si="138"/>
        <v>0</v>
      </c>
      <c r="AF164" s="84">
        <f t="shared" si="139"/>
        <v>0</v>
      </c>
      <c r="AG164" s="2">
        <f t="shared" si="140"/>
        <v>0</v>
      </c>
      <c r="AH164" s="2">
        <f t="shared" si="141"/>
        <v>0</v>
      </c>
      <c r="AI164" s="2">
        <f t="shared" si="142"/>
        <v>0</v>
      </c>
      <c r="AJ164" s="83" t="str">
        <f t="shared" si="143"/>
        <v>N.A.</v>
      </c>
      <c r="AK164" s="2">
        <f t="shared" si="144"/>
        <v>7866175</v>
      </c>
      <c r="AM164" s="2">
        <v>1452</v>
      </c>
      <c r="AN164">
        <f t="shared" si="145"/>
        <v>5546</v>
      </c>
      <c r="AO164">
        <f t="shared" si="146"/>
        <v>8052792</v>
      </c>
      <c r="AP164" s="2">
        <f t="shared" si="121"/>
        <v>0</v>
      </c>
      <c r="AQ164" s="2">
        <f t="shared" si="147"/>
        <v>0</v>
      </c>
      <c r="AR164" s="2">
        <f t="shared" si="148"/>
        <v>0</v>
      </c>
      <c r="AS164" s="2">
        <f t="shared" si="149"/>
        <v>0</v>
      </c>
      <c r="AT164" s="84">
        <f t="shared" si="150"/>
        <v>0</v>
      </c>
      <c r="AU164" s="2">
        <f t="shared" si="151"/>
        <v>0</v>
      </c>
      <c r="AV164" s="2">
        <f t="shared" si="152"/>
        <v>0</v>
      </c>
      <c r="AW164" s="2">
        <f t="shared" si="153"/>
        <v>0</v>
      </c>
      <c r="AX164" s="83" t="str">
        <f t="shared" si="154"/>
        <v>N.A.</v>
      </c>
      <c r="AY164" s="2">
        <f t="shared" si="155"/>
        <v>8052792</v>
      </c>
      <c r="AZ164" s="82"/>
      <c r="BA164" s="2">
        <v>1432</v>
      </c>
      <c r="BB164">
        <f t="shared" si="156"/>
        <v>5768</v>
      </c>
      <c r="BC164">
        <f t="shared" si="157"/>
        <v>8259776</v>
      </c>
      <c r="BD164" s="2">
        <f t="shared" si="158"/>
        <v>0</v>
      </c>
      <c r="BE164" s="2">
        <f t="shared" si="159"/>
        <v>0</v>
      </c>
      <c r="BF164" s="2">
        <f t="shared" si="160"/>
        <v>0</v>
      </c>
      <c r="BG164" s="2">
        <f t="shared" si="161"/>
        <v>0</v>
      </c>
      <c r="BH164" s="84">
        <f t="shared" si="162"/>
        <v>0</v>
      </c>
      <c r="BI164" s="2">
        <f t="shared" si="163"/>
        <v>0</v>
      </c>
      <c r="BJ164" s="2">
        <f t="shared" si="164"/>
        <v>0</v>
      </c>
      <c r="BK164" s="2">
        <f t="shared" si="165"/>
        <v>0</v>
      </c>
      <c r="BL164" s="83" t="str">
        <f t="shared" si="166"/>
        <v>N.A.</v>
      </c>
      <c r="BM164" s="2">
        <f t="shared" si="167"/>
        <v>8259776</v>
      </c>
      <c r="BO164" s="2">
        <v>1417</v>
      </c>
      <c r="BP164">
        <f t="shared" si="168"/>
        <v>5999</v>
      </c>
      <c r="BQ164">
        <f t="shared" si="169"/>
        <v>8500583</v>
      </c>
      <c r="BR164" s="2">
        <f t="shared" si="170"/>
        <v>0</v>
      </c>
      <c r="BS164" s="2">
        <f t="shared" si="171"/>
        <v>0</v>
      </c>
      <c r="BT164" s="2">
        <f t="shared" si="172"/>
        <v>0</v>
      </c>
      <c r="BU164" s="2">
        <f t="shared" si="173"/>
        <v>0</v>
      </c>
      <c r="BV164" s="84">
        <f t="shared" si="174"/>
        <v>0</v>
      </c>
      <c r="BW164" s="2">
        <f t="shared" si="175"/>
        <v>0</v>
      </c>
      <c r="BX164" s="2">
        <f t="shared" si="176"/>
        <v>0</v>
      </c>
      <c r="BY164" s="2">
        <f t="shared" si="177"/>
        <v>0</v>
      </c>
      <c r="BZ164" s="83" t="str">
        <f t="shared" si="178"/>
        <v>N.A.</v>
      </c>
      <c r="CA164" s="2">
        <f t="shared" si="179"/>
        <v>8500583</v>
      </c>
    </row>
    <row r="165" spans="1:79" x14ac:dyDescent="0.2">
      <c r="A165">
        <v>158</v>
      </c>
      <c r="B165" s="2">
        <v>11</v>
      </c>
      <c r="C165" s="2">
        <v>3114</v>
      </c>
      <c r="D165" s="2" t="s">
        <v>141</v>
      </c>
      <c r="E165" s="2">
        <v>14743921</v>
      </c>
      <c r="F165" s="2">
        <v>3205.7</v>
      </c>
      <c r="G165" s="2">
        <v>4931</v>
      </c>
      <c r="H165" s="2">
        <v>15807307</v>
      </c>
      <c r="I165" s="2">
        <v>0</v>
      </c>
      <c r="J165" s="82"/>
      <c r="K165" s="2">
        <v>3213</v>
      </c>
      <c r="L165" s="2">
        <f t="shared" si="122"/>
        <v>5128</v>
      </c>
      <c r="M165" s="2">
        <f t="shared" si="123"/>
        <v>16476264</v>
      </c>
      <c r="N165" s="2">
        <f t="shared" si="124"/>
        <v>0</v>
      </c>
      <c r="O165" s="2">
        <f t="shared" si="125"/>
        <v>0</v>
      </c>
      <c r="P165" s="2">
        <f t="shared" si="126"/>
        <v>0</v>
      </c>
      <c r="Q165" s="2">
        <f t="shared" si="127"/>
        <v>0</v>
      </c>
      <c r="R165" s="84">
        <f t="shared" si="128"/>
        <v>0</v>
      </c>
      <c r="S165" s="2">
        <f t="shared" si="129"/>
        <v>0</v>
      </c>
      <c r="T165" s="2">
        <f t="shared" si="130"/>
        <v>0</v>
      </c>
      <c r="U165" s="2">
        <f t="shared" si="131"/>
        <v>0</v>
      </c>
      <c r="V165" s="83" t="str">
        <f t="shared" si="120"/>
        <v>N.A.</v>
      </c>
      <c r="W165" s="2">
        <f t="shared" si="132"/>
        <v>16476264</v>
      </c>
      <c r="X165" s="82"/>
      <c r="Y165" s="2">
        <v>3228</v>
      </c>
      <c r="Z165">
        <f t="shared" si="133"/>
        <v>5333</v>
      </c>
      <c r="AA165">
        <f t="shared" si="134"/>
        <v>17214924</v>
      </c>
      <c r="AB165" s="2">
        <f t="shared" si="135"/>
        <v>0</v>
      </c>
      <c r="AC165" s="2">
        <f t="shared" si="136"/>
        <v>0</v>
      </c>
      <c r="AD165" s="2">
        <f t="shared" si="137"/>
        <v>0</v>
      </c>
      <c r="AE165" s="2">
        <f t="shared" si="138"/>
        <v>0</v>
      </c>
      <c r="AF165" s="84">
        <f t="shared" si="139"/>
        <v>0</v>
      </c>
      <c r="AG165" s="2">
        <f t="shared" si="140"/>
        <v>0</v>
      </c>
      <c r="AH165" s="2">
        <f t="shared" si="141"/>
        <v>0</v>
      </c>
      <c r="AI165" s="2">
        <f t="shared" si="142"/>
        <v>0</v>
      </c>
      <c r="AJ165" s="83" t="str">
        <f t="shared" si="143"/>
        <v>N.A.</v>
      </c>
      <c r="AK165" s="2">
        <f t="shared" si="144"/>
        <v>17214924</v>
      </c>
      <c r="AM165" s="2">
        <v>3261</v>
      </c>
      <c r="AN165">
        <f t="shared" si="145"/>
        <v>5546</v>
      </c>
      <c r="AO165">
        <f t="shared" si="146"/>
        <v>18085506</v>
      </c>
      <c r="AP165" s="2">
        <f t="shared" si="121"/>
        <v>0</v>
      </c>
      <c r="AQ165" s="2">
        <f t="shared" si="147"/>
        <v>0</v>
      </c>
      <c r="AR165" s="2">
        <f t="shared" si="148"/>
        <v>0</v>
      </c>
      <c r="AS165" s="2">
        <f t="shared" si="149"/>
        <v>0</v>
      </c>
      <c r="AT165" s="84">
        <f t="shared" si="150"/>
        <v>0</v>
      </c>
      <c r="AU165" s="2">
        <f t="shared" si="151"/>
        <v>0</v>
      </c>
      <c r="AV165" s="2">
        <f t="shared" si="152"/>
        <v>0</v>
      </c>
      <c r="AW165" s="2">
        <f t="shared" si="153"/>
        <v>0</v>
      </c>
      <c r="AX165" s="83" t="str">
        <f t="shared" si="154"/>
        <v>N.A.</v>
      </c>
      <c r="AY165" s="2">
        <f t="shared" si="155"/>
        <v>18085506</v>
      </c>
      <c r="AZ165" s="82"/>
      <c r="BA165" s="2">
        <v>3268</v>
      </c>
      <c r="BB165">
        <f t="shared" si="156"/>
        <v>5768</v>
      </c>
      <c r="BC165">
        <f t="shared" si="157"/>
        <v>18849824</v>
      </c>
      <c r="BD165" s="2">
        <f t="shared" si="158"/>
        <v>0</v>
      </c>
      <c r="BE165" s="2">
        <f t="shared" si="159"/>
        <v>0</v>
      </c>
      <c r="BF165" s="2">
        <f t="shared" si="160"/>
        <v>0</v>
      </c>
      <c r="BG165" s="2">
        <f t="shared" si="161"/>
        <v>0</v>
      </c>
      <c r="BH165" s="84">
        <f t="shared" si="162"/>
        <v>0</v>
      </c>
      <c r="BI165" s="2">
        <f t="shared" si="163"/>
        <v>0</v>
      </c>
      <c r="BJ165" s="2">
        <f t="shared" si="164"/>
        <v>0</v>
      </c>
      <c r="BK165" s="2">
        <f t="shared" si="165"/>
        <v>0</v>
      </c>
      <c r="BL165" s="83" t="str">
        <f t="shared" si="166"/>
        <v>N.A.</v>
      </c>
      <c r="BM165" s="2">
        <f t="shared" si="167"/>
        <v>18849824</v>
      </c>
      <c r="BO165" s="2">
        <v>3260</v>
      </c>
      <c r="BP165">
        <f t="shared" si="168"/>
        <v>5999</v>
      </c>
      <c r="BQ165">
        <f t="shared" si="169"/>
        <v>19556740</v>
      </c>
      <c r="BR165" s="2">
        <f t="shared" si="170"/>
        <v>0</v>
      </c>
      <c r="BS165" s="2">
        <f t="shared" si="171"/>
        <v>0</v>
      </c>
      <c r="BT165" s="2">
        <f t="shared" si="172"/>
        <v>0</v>
      </c>
      <c r="BU165" s="2">
        <f t="shared" si="173"/>
        <v>0</v>
      </c>
      <c r="BV165" s="84">
        <f t="shared" si="174"/>
        <v>0</v>
      </c>
      <c r="BW165" s="2">
        <f t="shared" si="175"/>
        <v>0</v>
      </c>
      <c r="BX165" s="2">
        <f t="shared" si="176"/>
        <v>0</v>
      </c>
      <c r="BY165" s="2">
        <f t="shared" si="177"/>
        <v>0</v>
      </c>
      <c r="BZ165" s="83" t="str">
        <f t="shared" si="178"/>
        <v>N.A.</v>
      </c>
      <c r="CA165" s="2">
        <f t="shared" si="179"/>
        <v>19556740</v>
      </c>
    </row>
    <row r="166" spans="1:79" x14ac:dyDescent="0.2">
      <c r="A166">
        <v>159</v>
      </c>
      <c r="B166" s="2">
        <v>11</v>
      </c>
      <c r="C166" s="2">
        <v>3119</v>
      </c>
      <c r="D166" s="2" t="s">
        <v>142</v>
      </c>
      <c r="E166" s="2">
        <v>3769063</v>
      </c>
      <c r="F166" s="2">
        <v>816.7</v>
      </c>
      <c r="G166" s="2">
        <v>4931</v>
      </c>
      <c r="H166" s="2">
        <v>4027148</v>
      </c>
      <c r="I166" s="2">
        <v>0</v>
      </c>
      <c r="J166" s="82"/>
      <c r="K166" s="2">
        <v>833</v>
      </c>
      <c r="L166" s="2">
        <f t="shared" si="122"/>
        <v>5128</v>
      </c>
      <c r="M166" s="2">
        <f t="shared" si="123"/>
        <v>4271624</v>
      </c>
      <c r="N166" s="2">
        <f t="shared" si="124"/>
        <v>0</v>
      </c>
      <c r="O166" s="2">
        <f t="shared" si="125"/>
        <v>0</v>
      </c>
      <c r="P166" s="2">
        <f t="shared" si="126"/>
        <v>0</v>
      </c>
      <c r="Q166" s="2">
        <f t="shared" si="127"/>
        <v>0</v>
      </c>
      <c r="R166" s="84">
        <f t="shared" si="128"/>
        <v>0</v>
      </c>
      <c r="S166" s="2">
        <f t="shared" si="129"/>
        <v>0</v>
      </c>
      <c r="T166" s="2">
        <f t="shared" si="130"/>
        <v>0</v>
      </c>
      <c r="U166" s="2">
        <f t="shared" si="131"/>
        <v>0</v>
      </c>
      <c r="V166" s="83" t="str">
        <f t="shared" si="120"/>
        <v>N.A.</v>
      </c>
      <c r="W166" s="2">
        <f t="shared" si="132"/>
        <v>4271624</v>
      </c>
      <c r="X166" s="82"/>
      <c r="Y166" s="2">
        <v>848</v>
      </c>
      <c r="Z166">
        <f t="shared" si="133"/>
        <v>5333</v>
      </c>
      <c r="AA166">
        <f t="shared" si="134"/>
        <v>4522384</v>
      </c>
      <c r="AB166" s="2">
        <f t="shared" si="135"/>
        <v>0</v>
      </c>
      <c r="AC166" s="2">
        <f t="shared" si="136"/>
        <v>0</v>
      </c>
      <c r="AD166" s="2">
        <f t="shared" si="137"/>
        <v>0</v>
      </c>
      <c r="AE166" s="2">
        <f t="shared" si="138"/>
        <v>0</v>
      </c>
      <c r="AF166" s="84">
        <f t="shared" si="139"/>
        <v>0</v>
      </c>
      <c r="AG166" s="2">
        <f t="shared" si="140"/>
        <v>0</v>
      </c>
      <c r="AH166" s="2">
        <f t="shared" si="141"/>
        <v>0</v>
      </c>
      <c r="AI166" s="2">
        <f t="shared" si="142"/>
        <v>0</v>
      </c>
      <c r="AJ166" s="83" t="str">
        <f t="shared" si="143"/>
        <v>N.A.</v>
      </c>
      <c r="AK166" s="2">
        <f t="shared" si="144"/>
        <v>4522384</v>
      </c>
      <c r="AM166" s="2">
        <v>857</v>
      </c>
      <c r="AN166">
        <f t="shared" si="145"/>
        <v>5546</v>
      </c>
      <c r="AO166">
        <f t="shared" si="146"/>
        <v>4752922</v>
      </c>
      <c r="AP166" s="2">
        <f t="shared" si="121"/>
        <v>0</v>
      </c>
      <c r="AQ166" s="2">
        <f t="shared" si="147"/>
        <v>0</v>
      </c>
      <c r="AR166" s="2">
        <f t="shared" si="148"/>
        <v>0</v>
      </c>
      <c r="AS166" s="2">
        <f t="shared" si="149"/>
        <v>0</v>
      </c>
      <c r="AT166" s="84">
        <f t="shared" si="150"/>
        <v>0</v>
      </c>
      <c r="AU166" s="2">
        <f t="shared" si="151"/>
        <v>0</v>
      </c>
      <c r="AV166" s="2">
        <f t="shared" si="152"/>
        <v>0</v>
      </c>
      <c r="AW166" s="2">
        <f t="shared" si="153"/>
        <v>0</v>
      </c>
      <c r="AX166" s="83" t="str">
        <f t="shared" si="154"/>
        <v>N.A.</v>
      </c>
      <c r="AY166" s="2">
        <f t="shared" si="155"/>
        <v>4752922</v>
      </c>
      <c r="AZ166" s="82"/>
      <c r="BA166" s="2">
        <v>872</v>
      </c>
      <c r="BB166">
        <f t="shared" si="156"/>
        <v>5768</v>
      </c>
      <c r="BC166">
        <f t="shared" si="157"/>
        <v>5029696</v>
      </c>
      <c r="BD166" s="2">
        <f t="shared" si="158"/>
        <v>0</v>
      </c>
      <c r="BE166" s="2">
        <f t="shared" si="159"/>
        <v>0</v>
      </c>
      <c r="BF166" s="2">
        <f t="shared" si="160"/>
        <v>0</v>
      </c>
      <c r="BG166" s="2">
        <f t="shared" si="161"/>
        <v>0</v>
      </c>
      <c r="BH166" s="84">
        <f t="shared" si="162"/>
        <v>0</v>
      </c>
      <c r="BI166" s="2">
        <f t="shared" si="163"/>
        <v>0</v>
      </c>
      <c r="BJ166" s="2">
        <f t="shared" si="164"/>
        <v>0</v>
      </c>
      <c r="BK166" s="2">
        <f t="shared" si="165"/>
        <v>0</v>
      </c>
      <c r="BL166" s="83" t="str">
        <f t="shared" si="166"/>
        <v>N.A.</v>
      </c>
      <c r="BM166" s="2">
        <f t="shared" si="167"/>
        <v>5029696</v>
      </c>
      <c r="BO166" s="2">
        <v>896</v>
      </c>
      <c r="BP166">
        <f t="shared" si="168"/>
        <v>5999</v>
      </c>
      <c r="BQ166">
        <f t="shared" si="169"/>
        <v>5375104</v>
      </c>
      <c r="BR166" s="2">
        <f t="shared" si="170"/>
        <v>0</v>
      </c>
      <c r="BS166" s="2">
        <f t="shared" si="171"/>
        <v>0</v>
      </c>
      <c r="BT166" s="2">
        <f t="shared" si="172"/>
        <v>0</v>
      </c>
      <c r="BU166" s="2">
        <f t="shared" si="173"/>
        <v>0</v>
      </c>
      <c r="BV166" s="84">
        <f t="shared" si="174"/>
        <v>0</v>
      </c>
      <c r="BW166" s="2">
        <f t="shared" si="175"/>
        <v>0</v>
      </c>
      <c r="BX166" s="2">
        <f t="shared" si="176"/>
        <v>0</v>
      </c>
      <c r="BY166" s="2">
        <f t="shared" si="177"/>
        <v>0</v>
      </c>
      <c r="BZ166" s="83" t="str">
        <f t="shared" si="178"/>
        <v>N.A.</v>
      </c>
      <c r="CA166" s="2">
        <f t="shared" si="179"/>
        <v>5375104</v>
      </c>
    </row>
    <row r="167" spans="1:79" x14ac:dyDescent="0.2">
      <c r="A167">
        <v>160</v>
      </c>
      <c r="B167" s="2">
        <v>10</v>
      </c>
      <c r="C167" s="2">
        <v>3141</v>
      </c>
      <c r="D167" s="2" t="s">
        <v>143</v>
      </c>
      <c r="E167" s="2">
        <v>50233653</v>
      </c>
      <c r="F167" s="2">
        <v>10945.3</v>
      </c>
      <c r="G167" s="2">
        <v>4948</v>
      </c>
      <c r="H167" s="2">
        <v>54157344</v>
      </c>
      <c r="I167" s="2">
        <v>0</v>
      </c>
      <c r="J167" s="82"/>
      <c r="K167" s="2">
        <v>10950</v>
      </c>
      <c r="L167" s="2">
        <f t="shared" si="122"/>
        <v>5145</v>
      </c>
      <c r="M167" s="2">
        <f t="shared" si="123"/>
        <v>56337750</v>
      </c>
      <c r="N167" s="2">
        <f t="shared" si="124"/>
        <v>0</v>
      </c>
      <c r="O167" s="2">
        <f t="shared" si="125"/>
        <v>0</v>
      </c>
      <c r="P167" s="2">
        <f t="shared" si="126"/>
        <v>0</v>
      </c>
      <c r="Q167" s="2">
        <f t="shared" si="127"/>
        <v>0</v>
      </c>
      <c r="R167" s="84">
        <f t="shared" si="128"/>
        <v>0</v>
      </c>
      <c r="S167" s="2">
        <f t="shared" si="129"/>
        <v>0</v>
      </c>
      <c r="T167" s="2">
        <f t="shared" si="130"/>
        <v>0</v>
      </c>
      <c r="U167" s="2">
        <f t="shared" si="131"/>
        <v>0</v>
      </c>
      <c r="V167" s="83" t="str">
        <f t="shared" si="120"/>
        <v>N.A.</v>
      </c>
      <c r="W167" s="2">
        <f t="shared" si="132"/>
        <v>56337750</v>
      </c>
      <c r="X167" s="82"/>
      <c r="Y167" s="2">
        <v>11019</v>
      </c>
      <c r="Z167">
        <f t="shared" si="133"/>
        <v>5350</v>
      </c>
      <c r="AA167">
        <f t="shared" si="134"/>
        <v>58951650</v>
      </c>
      <c r="AB167" s="2">
        <f t="shared" si="135"/>
        <v>0</v>
      </c>
      <c r="AC167" s="2">
        <f t="shared" si="136"/>
        <v>0</v>
      </c>
      <c r="AD167" s="2">
        <f t="shared" si="137"/>
        <v>0</v>
      </c>
      <c r="AE167" s="2">
        <f t="shared" si="138"/>
        <v>0</v>
      </c>
      <c r="AF167" s="84">
        <f t="shared" si="139"/>
        <v>0</v>
      </c>
      <c r="AG167" s="2">
        <f t="shared" si="140"/>
        <v>0</v>
      </c>
      <c r="AH167" s="2">
        <f t="shared" si="141"/>
        <v>0</v>
      </c>
      <c r="AI167" s="2">
        <f t="shared" si="142"/>
        <v>0</v>
      </c>
      <c r="AJ167" s="83" t="str">
        <f t="shared" si="143"/>
        <v>N.A.</v>
      </c>
      <c r="AK167" s="2">
        <f t="shared" si="144"/>
        <v>58951650</v>
      </c>
      <c r="AM167" s="2">
        <v>11081</v>
      </c>
      <c r="AN167">
        <f t="shared" si="145"/>
        <v>5563</v>
      </c>
      <c r="AO167">
        <f t="shared" si="146"/>
        <v>61643603</v>
      </c>
      <c r="AP167" s="2">
        <f t="shared" si="121"/>
        <v>0</v>
      </c>
      <c r="AQ167" s="2">
        <f t="shared" si="147"/>
        <v>0</v>
      </c>
      <c r="AR167" s="2">
        <f t="shared" si="148"/>
        <v>0</v>
      </c>
      <c r="AS167" s="2">
        <f t="shared" si="149"/>
        <v>0</v>
      </c>
      <c r="AT167" s="84">
        <f t="shared" si="150"/>
        <v>0</v>
      </c>
      <c r="AU167" s="2">
        <f t="shared" si="151"/>
        <v>0</v>
      </c>
      <c r="AV167" s="2">
        <f t="shared" si="152"/>
        <v>0</v>
      </c>
      <c r="AW167" s="2">
        <f t="shared" si="153"/>
        <v>0</v>
      </c>
      <c r="AX167" s="83" t="str">
        <f t="shared" si="154"/>
        <v>N.A.</v>
      </c>
      <c r="AY167" s="2">
        <f t="shared" si="155"/>
        <v>61643603</v>
      </c>
      <c r="AZ167" s="82"/>
      <c r="BA167" s="2">
        <v>11169</v>
      </c>
      <c r="BB167">
        <f t="shared" si="156"/>
        <v>5785</v>
      </c>
      <c r="BC167">
        <f t="shared" si="157"/>
        <v>64612665</v>
      </c>
      <c r="BD167" s="2">
        <f t="shared" si="158"/>
        <v>0</v>
      </c>
      <c r="BE167" s="2">
        <f t="shared" si="159"/>
        <v>0</v>
      </c>
      <c r="BF167" s="2">
        <f t="shared" si="160"/>
        <v>0</v>
      </c>
      <c r="BG167" s="2">
        <f t="shared" si="161"/>
        <v>0</v>
      </c>
      <c r="BH167" s="84">
        <f t="shared" si="162"/>
        <v>0</v>
      </c>
      <c r="BI167" s="2">
        <f t="shared" si="163"/>
        <v>0</v>
      </c>
      <c r="BJ167" s="2">
        <f t="shared" si="164"/>
        <v>0</v>
      </c>
      <c r="BK167" s="2">
        <f t="shared" si="165"/>
        <v>0</v>
      </c>
      <c r="BL167" s="83" t="str">
        <f t="shared" si="166"/>
        <v>N.A.</v>
      </c>
      <c r="BM167" s="2">
        <f t="shared" si="167"/>
        <v>64612665</v>
      </c>
      <c r="BO167" s="2">
        <v>11282</v>
      </c>
      <c r="BP167">
        <f t="shared" si="168"/>
        <v>6016</v>
      </c>
      <c r="BQ167">
        <f t="shared" si="169"/>
        <v>67872512</v>
      </c>
      <c r="BR167" s="2">
        <f t="shared" si="170"/>
        <v>0</v>
      </c>
      <c r="BS167" s="2">
        <f t="shared" si="171"/>
        <v>0</v>
      </c>
      <c r="BT167" s="2">
        <f t="shared" si="172"/>
        <v>0</v>
      </c>
      <c r="BU167" s="2">
        <f t="shared" si="173"/>
        <v>0</v>
      </c>
      <c r="BV167" s="84">
        <f t="shared" si="174"/>
        <v>0</v>
      </c>
      <c r="BW167" s="2">
        <f t="shared" si="175"/>
        <v>0</v>
      </c>
      <c r="BX167" s="2">
        <f t="shared" si="176"/>
        <v>0</v>
      </c>
      <c r="BY167" s="2">
        <f t="shared" si="177"/>
        <v>0</v>
      </c>
      <c r="BZ167" s="83" t="str">
        <f t="shared" si="178"/>
        <v>N.A.</v>
      </c>
      <c r="CA167" s="2">
        <f t="shared" si="179"/>
        <v>67872512</v>
      </c>
    </row>
    <row r="168" spans="1:79" x14ac:dyDescent="0.2">
      <c r="A168">
        <v>161</v>
      </c>
      <c r="B168" s="2">
        <v>7</v>
      </c>
      <c r="C168" s="2">
        <v>3150</v>
      </c>
      <c r="D168" s="2" t="s">
        <v>144</v>
      </c>
      <c r="E168" s="2">
        <v>5137268</v>
      </c>
      <c r="F168" s="2">
        <v>1094.3</v>
      </c>
      <c r="G168" s="2">
        <v>4936</v>
      </c>
      <c r="H168" s="2">
        <v>5401465</v>
      </c>
      <c r="I168" s="2">
        <v>0</v>
      </c>
      <c r="J168" s="82"/>
      <c r="K168" s="2">
        <v>1068</v>
      </c>
      <c r="L168" s="2">
        <f t="shared" si="122"/>
        <v>5133</v>
      </c>
      <c r="M168" s="2">
        <f t="shared" si="123"/>
        <v>5482044</v>
      </c>
      <c r="N168" s="2">
        <f t="shared" si="124"/>
        <v>0</v>
      </c>
      <c r="O168" s="2">
        <f t="shared" si="125"/>
        <v>0</v>
      </c>
      <c r="P168" s="2">
        <f t="shared" si="126"/>
        <v>0</v>
      </c>
      <c r="Q168" s="2">
        <f t="shared" si="127"/>
        <v>0</v>
      </c>
      <c r="R168" s="84">
        <f t="shared" si="128"/>
        <v>0</v>
      </c>
      <c r="S168" s="2">
        <f t="shared" si="129"/>
        <v>0</v>
      </c>
      <c r="T168" s="2">
        <f t="shared" si="130"/>
        <v>0</v>
      </c>
      <c r="U168" s="2">
        <f t="shared" si="131"/>
        <v>0</v>
      </c>
      <c r="V168" s="83" t="str">
        <f t="shared" si="120"/>
        <v>N.A.</v>
      </c>
      <c r="W168" s="2">
        <f t="shared" si="132"/>
        <v>5482044</v>
      </c>
      <c r="X168" s="82"/>
      <c r="Y168" s="2">
        <v>1061</v>
      </c>
      <c r="Z168">
        <f t="shared" si="133"/>
        <v>5338</v>
      </c>
      <c r="AA168">
        <f t="shared" si="134"/>
        <v>5663618</v>
      </c>
      <c r="AB168" s="2">
        <f t="shared" si="135"/>
        <v>0</v>
      </c>
      <c r="AC168" s="2">
        <f t="shared" si="136"/>
        <v>0</v>
      </c>
      <c r="AD168" s="2">
        <f t="shared" si="137"/>
        <v>0</v>
      </c>
      <c r="AE168" s="2">
        <f t="shared" si="138"/>
        <v>0</v>
      </c>
      <c r="AF168" s="84">
        <f t="shared" si="139"/>
        <v>0</v>
      </c>
      <c r="AG168" s="2">
        <f t="shared" si="140"/>
        <v>0</v>
      </c>
      <c r="AH168" s="2">
        <f t="shared" si="141"/>
        <v>0</v>
      </c>
      <c r="AI168" s="2">
        <f t="shared" si="142"/>
        <v>0</v>
      </c>
      <c r="AJ168" s="83" t="str">
        <f t="shared" si="143"/>
        <v>N.A.</v>
      </c>
      <c r="AK168" s="2">
        <f t="shared" si="144"/>
        <v>5663618</v>
      </c>
      <c r="AM168" s="2">
        <v>1043</v>
      </c>
      <c r="AN168">
        <f t="shared" si="145"/>
        <v>5551</v>
      </c>
      <c r="AO168">
        <f t="shared" si="146"/>
        <v>5789693</v>
      </c>
      <c r="AP168" s="2">
        <f t="shared" si="121"/>
        <v>0</v>
      </c>
      <c r="AQ168" s="2">
        <f t="shared" si="147"/>
        <v>0</v>
      </c>
      <c r="AR168" s="2">
        <f t="shared" si="148"/>
        <v>0</v>
      </c>
      <c r="AS168" s="2">
        <f t="shared" si="149"/>
        <v>0</v>
      </c>
      <c r="AT168" s="84">
        <f t="shared" si="150"/>
        <v>0</v>
      </c>
      <c r="AU168" s="2">
        <f t="shared" si="151"/>
        <v>0</v>
      </c>
      <c r="AV168" s="2">
        <f t="shared" si="152"/>
        <v>0</v>
      </c>
      <c r="AW168" s="2">
        <f t="shared" si="153"/>
        <v>0</v>
      </c>
      <c r="AX168" s="83" t="str">
        <f t="shared" si="154"/>
        <v>N.A.</v>
      </c>
      <c r="AY168" s="2">
        <f t="shared" si="155"/>
        <v>5789693</v>
      </c>
      <c r="AZ168" s="82"/>
      <c r="BA168" s="2">
        <v>1021</v>
      </c>
      <c r="BB168">
        <f t="shared" si="156"/>
        <v>5773</v>
      </c>
      <c r="BC168">
        <f t="shared" si="157"/>
        <v>5894233</v>
      </c>
      <c r="BD168" s="2">
        <f t="shared" si="158"/>
        <v>0</v>
      </c>
      <c r="BE168" s="2">
        <f t="shared" si="159"/>
        <v>0</v>
      </c>
      <c r="BF168" s="2">
        <f t="shared" si="160"/>
        <v>0</v>
      </c>
      <c r="BG168" s="2">
        <f t="shared" si="161"/>
        <v>0</v>
      </c>
      <c r="BH168" s="84">
        <f t="shared" si="162"/>
        <v>0</v>
      </c>
      <c r="BI168" s="2">
        <f t="shared" si="163"/>
        <v>0</v>
      </c>
      <c r="BJ168" s="2">
        <f t="shared" si="164"/>
        <v>0</v>
      </c>
      <c r="BK168" s="2">
        <f t="shared" si="165"/>
        <v>0</v>
      </c>
      <c r="BL168" s="83" t="str">
        <f t="shared" si="166"/>
        <v>N.A.</v>
      </c>
      <c r="BM168" s="2">
        <f t="shared" si="167"/>
        <v>5894233</v>
      </c>
      <c r="BO168" s="2">
        <v>1015</v>
      </c>
      <c r="BP168">
        <f t="shared" si="168"/>
        <v>6004</v>
      </c>
      <c r="BQ168">
        <f t="shared" si="169"/>
        <v>6094060</v>
      </c>
      <c r="BR168" s="2">
        <f t="shared" si="170"/>
        <v>0</v>
      </c>
      <c r="BS168" s="2">
        <f t="shared" si="171"/>
        <v>0</v>
      </c>
      <c r="BT168" s="2">
        <f t="shared" si="172"/>
        <v>0</v>
      </c>
      <c r="BU168" s="2">
        <f t="shared" si="173"/>
        <v>0</v>
      </c>
      <c r="BV168" s="84">
        <f t="shared" si="174"/>
        <v>0</v>
      </c>
      <c r="BW168" s="2">
        <f t="shared" si="175"/>
        <v>0</v>
      </c>
      <c r="BX168" s="2">
        <f t="shared" si="176"/>
        <v>0</v>
      </c>
      <c r="BY168" s="2">
        <f t="shared" si="177"/>
        <v>0</v>
      </c>
      <c r="BZ168" s="83" t="str">
        <f t="shared" si="178"/>
        <v>N.A.</v>
      </c>
      <c r="CA168" s="2">
        <f t="shared" si="179"/>
        <v>6094060</v>
      </c>
    </row>
    <row r="169" spans="1:79" x14ac:dyDescent="0.2">
      <c r="A169">
        <v>162</v>
      </c>
      <c r="B169" s="2">
        <v>10</v>
      </c>
      <c r="C169" s="2">
        <v>3154</v>
      </c>
      <c r="D169" s="2" t="s">
        <v>145</v>
      </c>
      <c r="E169" s="2">
        <v>3200613</v>
      </c>
      <c r="F169" s="2">
        <v>669.1</v>
      </c>
      <c r="G169" s="2">
        <v>4931</v>
      </c>
      <c r="H169" s="2">
        <v>3299332</v>
      </c>
      <c r="I169" s="2">
        <v>0</v>
      </c>
      <c r="J169" s="82"/>
      <c r="K169" s="2">
        <v>669</v>
      </c>
      <c r="L169" s="2">
        <f t="shared" si="122"/>
        <v>5128</v>
      </c>
      <c r="M169" s="2">
        <f t="shared" si="123"/>
        <v>3430632</v>
      </c>
      <c r="N169" s="2">
        <f t="shared" si="124"/>
        <v>0</v>
      </c>
      <c r="O169" s="2">
        <f t="shared" si="125"/>
        <v>0</v>
      </c>
      <c r="P169" s="2">
        <f t="shared" si="126"/>
        <v>0</v>
      </c>
      <c r="Q169" s="2">
        <f t="shared" si="127"/>
        <v>0</v>
      </c>
      <c r="R169" s="84">
        <f t="shared" si="128"/>
        <v>0</v>
      </c>
      <c r="S169" s="2">
        <f t="shared" si="129"/>
        <v>0</v>
      </c>
      <c r="T169" s="2">
        <f t="shared" si="130"/>
        <v>0</v>
      </c>
      <c r="U169" s="2">
        <f t="shared" si="131"/>
        <v>0</v>
      </c>
      <c r="V169" s="83" t="str">
        <f t="shared" si="120"/>
        <v>N.A.</v>
      </c>
      <c r="W169" s="2">
        <f t="shared" si="132"/>
        <v>3430632</v>
      </c>
      <c r="X169" s="82"/>
      <c r="Y169" s="2">
        <v>671</v>
      </c>
      <c r="Z169">
        <f t="shared" si="133"/>
        <v>5333</v>
      </c>
      <c r="AA169">
        <f t="shared" si="134"/>
        <v>3578443</v>
      </c>
      <c r="AB169" s="2">
        <f t="shared" si="135"/>
        <v>0</v>
      </c>
      <c r="AC169" s="2">
        <f t="shared" si="136"/>
        <v>0</v>
      </c>
      <c r="AD169" s="2">
        <f t="shared" si="137"/>
        <v>0</v>
      </c>
      <c r="AE169" s="2">
        <f t="shared" si="138"/>
        <v>0</v>
      </c>
      <c r="AF169" s="84">
        <f t="shared" si="139"/>
        <v>0</v>
      </c>
      <c r="AG169" s="2">
        <f t="shared" si="140"/>
        <v>0</v>
      </c>
      <c r="AH169" s="2">
        <f t="shared" si="141"/>
        <v>0</v>
      </c>
      <c r="AI169" s="2">
        <f t="shared" si="142"/>
        <v>0</v>
      </c>
      <c r="AJ169" s="83" t="str">
        <f t="shared" si="143"/>
        <v>N.A.</v>
      </c>
      <c r="AK169" s="2">
        <f t="shared" si="144"/>
        <v>3578443</v>
      </c>
      <c r="AM169" s="2">
        <v>665</v>
      </c>
      <c r="AN169">
        <f t="shared" si="145"/>
        <v>5546</v>
      </c>
      <c r="AO169">
        <f t="shared" si="146"/>
        <v>3688090</v>
      </c>
      <c r="AP169" s="2">
        <f t="shared" si="121"/>
        <v>0</v>
      </c>
      <c r="AQ169" s="2">
        <f t="shared" si="147"/>
        <v>0</v>
      </c>
      <c r="AR169" s="2">
        <f t="shared" si="148"/>
        <v>0</v>
      </c>
      <c r="AS169" s="2">
        <f t="shared" si="149"/>
        <v>0</v>
      </c>
      <c r="AT169" s="84">
        <f t="shared" si="150"/>
        <v>0</v>
      </c>
      <c r="AU169" s="2">
        <f t="shared" si="151"/>
        <v>0</v>
      </c>
      <c r="AV169" s="2">
        <f t="shared" si="152"/>
        <v>0</v>
      </c>
      <c r="AW169" s="2">
        <f t="shared" si="153"/>
        <v>0</v>
      </c>
      <c r="AX169" s="83" t="str">
        <f t="shared" si="154"/>
        <v>N.A.</v>
      </c>
      <c r="AY169" s="2">
        <f t="shared" si="155"/>
        <v>3688090</v>
      </c>
      <c r="AZ169" s="82"/>
      <c r="BA169" s="2">
        <v>661</v>
      </c>
      <c r="BB169">
        <f t="shared" si="156"/>
        <v>5768</v>
      </c>
      <c r="BC169">
        <f t="shared" si="157"/>
        <v>3812648</v>
      </c>
      <c r="BD169" s="2">
        <f t="shared" si="158"/>
        <v>0</v>
      </c>
      <c r="BE169" s="2">
        <f t="shared" si="159"/>
        <v>0</v>
      </c>
      <c r="BF169" s="2">
        <f t="shared" si="160"/>
        <v>0</v>
      </c>
      <c r="BG169" s="2">
        <f t="shared" si="161"/>
        <v>0</v>
      </c>
      <c r="BH169" s="84">
        <f t="shared" si="162"/>
        <v>0</v>
      </c>
      <c r="BI169" s="2">
        <f t="shared" si="163"/>
        <v>0</v>
      </c>
      <c r="BJ169" s="2">
        <f t="shared" si="164"/>
        <v>0</v>
      </c>
      <c r="BK169" s="2">
        <f t="shared" si="165"/>
        <v>0</v>
      </c>
      <c r="BL169" s="83" t="str">
        <f t="shared" si="166"/>
        <v>N.A.</v>
      </c>
      <c r="BM169" s="2">
        <f t="shared" si="167"/>
        <v>3812648</v>
      </c>
      <c r="BO169" s="2">
        <v>649</v>
      </c>
      <c r="BP169">
        <f t="shared" si="168"/>
        <v>5999</v>
      </c>
      <c r="BQ169">
        <f t="shared" si="169"/>
        <v>3893351</v>
      </c>
      <c r="BR169" s="2">
        <f t="shared" si="170"/>
        <v>0</v>
      </c>
      <c r="BS169" s="2">
        <f t="shared" si="171"/>
        <v>0</v>
      </c>
      <c r="BT169" s="2">
        <f t="shared" si="172"/>
        <v>0</v>
      </c>
      <c r="BU169" s="2">
        <f t="shared" si="173"/>
        <v>0</v>
      </c>
      <c r="BV169" s="84">
        <f t="shared" si="174"/>
        <v>0</v>
      </c>
      <c r="BW169" s="2">
        <f t="shared" si="175"/>
        <v>0</v>
      </c>
      <c r="BX169" s="2">
        <f t="shared" si="176"/>
        <v>0</v>
      </c>
      <c r="BY169" s="2">
        <f t="shared" si="177"/>
        <v>0</v>
      </c>
      <c r="BZ169" s="83" t="str">
        <f t="shared" si="178"/>
        <v>N.A.</v>
      </c>
      <c r="CA169" s="2">
        <f t="shared" si="179"/>
        <v>3893351</v>
      </c>
    </row>
    <row r="170" spans="1:79" x14ac:dyDescent="0.2">
      <c r="A170">
        <v>163</v>
      </c>
      <c r="B170" s="2">
        <v>7</v>
      </c>
      <c r="C170" s="2">
        <v>3186</v>
      </c>
      <c r="D170" s="2" t="s">
        <v>372</v>
      </c>
      <c r="E170" s="2">
        <v>1717546</v>
      </c>
      <c r="F170" s="2">
        <v>364.8</v>
      </c>
      <c r="G170" s="2">
        <v>5006</v>
      </c>
      <c r="H170" s="2">
        <v>1826189</v>
      </c>
      <c r="I170" s="2">
        <v>0</v>
      </c>
      <c r="J170" s="82"/>
      <c r="K170" s="2">
        <v>363</v>
      </c>
      <c r="L170" s="2">
        <f t="shared" si="122"/>
        <v>5203</v>
      </c>
      <c r="M170" s="2">
        <f t="shared" si="123"/>
        <v>1888689</v>
      </c>
      <c r="N170" s="2">
        <f t="shared" si="124"/>
        <v>0</v>
      </c>
      <c r="O170" s="2">
        <f t="shared" si="125"/>
        <v>0</v>
      </c>
      <c r="P170" s="2">
        <f t="shared" si="126"/>
        <v>0</v>
      </c>
      <c r="Q170" s="2">
        <f t="shared" si="127"/>
        <v>0</v>
      </c>
      <c r="R170" s="84">
        <f t="shared" si="128"/>
        <v>0</v>
      </c>
      <c r="S170" s="2">
        <f t="shared" si="129"/>
        <v>0</v>
      </c>
      <c r="T170" s="2">
        <f t="shared" si="130"/>
        <v>0</v>
      </c>
      <c r="U170" s="2">
        <f t="shared" si="131"/>
        <v>0</v>
      </c>
      <c r="V170" s="83" t="str">
        <f t="shared" si="120"/>
        <v>N.A.</v>
      </c>
      <c r="W170" s="2">
        <f t="shared" si="132"/>
        <v>1888689</v>
      </c>
      <c r="X170" s="82"/>
      <c r="Y170" s="2">
        <v>367</v>
      </c>
      <c r="Z170">
        <f t="shared" si="133"/>
        <v>5408</v>
      </c>
      <c r="AA170">
        <f t="shared" si="134"/>
        <v>1984736</v>
      </c>
      <c r="AB170" s="2">
        <f t="shared" si="135"/>
        <v>0</v>
      </c>
      <c r="AC170" s="2">
        <f t="shared" si="136"/>
        <v>0</v>
      </c>
      <c r="AD170" s="2">
        <f t="shared" si="137"/>
        <v>0</v>
      </c>
      <c r="AE170" s="2">
        <f t="shared" si="138"/>
        <v>0</v>
      </c>
      <c r="AF170" s="84">
        <f t="shared" si="139"/>
        <v>0</v>
      </c>
      <c r="AG170" s="2">
        <f t="shared" si="140"/>
        <v>0</v>
      </c>
      <c r="AH170" s="2">
        <f t="shared" si="141"/>
        <v>0</v>
      </c>
      <c r="AI170" s="2">
        <f t="shared" si="142"/>
        <v>0</v>
      </c>
      <c r="AJ170" s="83" t="str">
        <f t="shared" si="143"/>
        <v>N.A.</v>
      </c>
      <c r="AK170" s="2">
        <f t="shared" si="144"/>
        <v>1984736</v>
      </c>
      <c r="AM170" s="2">
        <v>359</v>
      </c>
      <c r="AN170">
        <f t="shared" si="145"/>
        <v>5621</v>
      </c>
      <c r="AO170">
        <f t="shared" si="146"/>
        <v>2017939</v>
      </c>
      <c r="AP170" s="2">
        <f t="shared" si="121"/>
        <v>0</v>
      </c>
      <c r="AQ170" s="2">
        <f t="shared" si="147"/>
        <v>0</v>
      </c>
      <c r="AR170" s="2">
        <f t="shared" si="148"/>
        <v>0</v>
      </c>
      <c r="AS170" s="2">
        <f t="shared" si="149"/>
        <v>0</v>
      </c>
      <c r="AT170" s="84">
        <f t="shared" si="150"/>
        <v>0</v>
      </c>
      <c r="AU170" s="2">
        <f t="shared" si="151"/>
        <v>0</v>
      </c>
      <c r="AV170" s="2">
        <f t="shared" si="152"/>
        <v>0</v>
      </c>
      <c r="AW170" s="2">
        <f t="shared" si="153"/>
        <v>0</v>
      </c>
      <c r="AX170" s="83" t="str">
        <f t="shared" si="154"/>
        <v>N.A.</v>
      </c>
      <c r="AY170" s="2">
        <f t="shared" si="155"/>
        <v>2017939</v>
      </c>
      <c r="AZ170" s="82"/>
      <c r="BA170" s="2">
        <v>355</v>
      </c>
      <c r="BB170">
        <f t="shared" si="156"/>
        <v>5843</v>
      </c>
      <c r="BC170">
        <f t="shared" si="157"/>
        <v>2074265</v>
      </c>
      <c r="BD170" s="2">
        <f t="shared" si="158"/>
        <v>0</v>
      </c>
      <c r="BE170" s="2">
        <f t="shared" si="159"/>
        <v>0</v>
      </c>
      <c r="BF170" s="2">
        <f t="shared" si="160"/>
        <v>0</v>
      </c>
      <c r="BG170" s="2">
        <f t="shared" si="161"/>
        <v>0</v>
      </c>
      <c r="BH170" s="84">
        <f t="shared" si="162"/>
        <v>0</v>
      </c>
      <c r="BI170" s="2">
        <f t="shared" si="163"/>
        <v>0</v>
      </c>
      <c r="BJ170" s="2">
        <f t="shared" si="164"/>
        <v>0</v>
      </c>
      <c r="BK170" s="2">
        <f t="shared" si="165"/>
        <v>0</v>
      </c>
      <c r="BL170" s="83" t="str">
        <f t="shared" si="166"/>
        <v>N.A.</v>
      </c>
      <c r="BM170" s="2">
        <f t="shared" si="167"/>
        <v>2074265</v>
      </c>
      <c r="BO170" s="2">
        <v>355</v>
      </c>
      <c r="BP170">
        <f t="shared" si="168"/>
        <v>6074</v>
      </c>
      <c r="BQ170">
        <f t="shared" si="169"/>
        <v>2156270</v>
      </c>
      <c r="BR170" s="2">
        <f t="shared" si="170"/>
        <v>0</v>
      </c>
      <c r="BS170" s="2">
        <f t="shared" si="171"/>
        <v>0</v>
      </c>
      <c r="BT170" s="2">
        <f t="shared" si="172"/>
        <v>0</v>
      </c>
      <c r="BU170" s="2">
        <f t="shared" si="173"/>
        <v>0</v>
      </c>
      <c r="BV170" s="84">
        <f t="shared" si="174"/>
        <v>0</v>
      </c>
      <c r="BW170" s="2">
        <f t="shared" si="175"/>
        <v>0</v>
      </c>
      <c r="BX170" s="2">
        <f t="shared" si="176"/>
        <v>0</v>
      </c>
      <c r="BY170" s="2">
        <f t="shared" si="177"/>
        <v>0</v>
      </c>
      <c r="BZ170" s="83" t="str">
        <f t="shared" si="178"/>
        <v>N.A.</v>
      </c>
      <c r="CA170" s="2">
        <f t="shared" si="179"/>
        <v>2156270</v>
      </c>
    </row>
    <row r="171" spans="1:79" x14ac:dyDescent="0.2">
      <c r="A171">
        <v>164</v>
      </c>
      <c r="B171" s="2">
        <v>5</v>
      </c>
      <c r="C171" s="2">
        <v>3195</v>
      </c>
      <c r="D171" s="2" t="s">
        <v>400</v>
      </c>
      <c r="E171" s="2">
        <v>6036836</v>
      </c>
      <c r="F171" s="2">
        <v>1119.7</v>
      </c>
      <c r="G171" s="2">
        <v>5013</v>
      </c>
      <c r="H171" s="2">
        <v>5613056</v>
      </c>
      <c r="I171" s="2">
        <v>339024</v>
      </c>
      <c r="J171" s="82"/>
      <c r="K171" s="2">
        <v>1070</v>
      </c>
      <c r="L171" s="2">
        <f t="shared" si="122"/>
        <v>5210</v>
      </c>
      <c r="M171" s="2">
        <f t="shared" si="123"/>
        <v>5574700</v>
      </c>
      <c r="N171" s="2">
        <f t="shared" si="124"/>
        <v>323495</v>
      </c>
      <c r="O171" s="2">
        <f t="shared" si="125"/>
        <v>94487</v>
      </c>
      <c r="P171" s="2">
        <f t="shared" si="126"/>
        <v>323495</v>
      </c>
      <c r="Q171" s="2">
        <f t="shared" si="127"/>
        <v>0</v>
      </c>
      <c r="R171" s="84">
        <f t="shared" si="128"/>
        <v>323495</v>
      </c>
      <c r="S171" s="2">
        <f t="shared" si="129"/>
        <v>2</v>
      </c>
      <c r="T171" s="2">
        <f t="shared" si="130"/>
        <v>0</v>
      </c>
      <c r="U171" s="2">
        <f t="shared" si="131"/>
        <v>2</v>
      </c>
      <c r="V171" s="83" t="str">
        <f t="shared" si="120"/>
        <v>70% Adj.</v>
      </c>
      <c r="W171" s="2">
        <f t="shared" si="132"/>
        <v>5898195</v>
      </c>
      <c r="X171" s="82"/>
      <c r="Y171" s="2">
        <v>1028</v>
      </c>
      <c r="Z171">
        <f t="shared" si="133"/>
        <v>5415</v>
      </c>
      <c r="AA171">
        <f t="shared" si="134"/>
        <v>5566620</v>
      </c>
      <c r="AB171" s="2">
        <f t="shared" si="135"/>
        <v>282130</v>
      </c>
      <c r="AC171" s="2">
        <f t="shared" si="136"/>
        <v>63827</v>
      </c>
      <c r="AD171" s="2">
        <f t="shared" si="137"/>
        <v>282130</v>
      </c>
      <c r="AE171" s="2">
        <f t="shared" si="138"/>
        <v>0</v>
      </c>
      <c r="AF171" s="84">
        <f t="shared" si="139"/>
        <v>282130</v>
      </c>
      <c r="AG171" s="2">
        <f t="shared" si="140"/>
        <v>2</v>
      </c>
      <c r="AH171" s="2">
        <f t="shared" si="141"/>
        <v>0</v>
      </c>
      <c r="AI171" s="2">
        <f t="shared" si="142"/>
        <v>2</v>
      </c>
      <c r="AJ171" s="83" t="str">
        <f t="shared" si="143"/>
        <v>60% Adj.</v>
      </c>
      <c r="AK171" s="2">
        <f t="shared" si="144"/>
        <v>5848750</v>
      </c>
      <c r="AM171" s="2">
        <v>997</v>
      </c>
      <c r="AN171">
        <f t="shared" si="145"/>
        <v>5628</v>
      </c>
      <c r="AO171">
        <f t="shared" si="146"/>
        <v>5611116</v>
      </c>
      <c r="AP171" s="2">
        <f t="shared" si="121"/>
        <v>212860</v>
      </c>
      <c r="AQ171" s="2">
        <f t="shared" si="147"/>
        <v>11170</v>
      </c>
      <c r="AR171" s="2">
        <f t="shared" si="148"/>
        <v>212860</v>
      </c>
      <c r="AS171" s="2">
        <f t="shared" si="149"/>
        <v>0</v>
      </c>
      <c r="AT171" s="84">
        <f t="shared" si="150"/>
        <v>212860</v>
      </c>
      <c r="AU171" s="2">
        <f t="shared" si="151"/>
        <v>2</v>
      </c>
      <c r="AV171" s="2">
        <f t="shared" si="152"/>
        <v>0</v>
      </c>
      <c r="AW171" s="2">
        <f t="shared" si="153"/>
        <v>2</v>
      </c>
      <c r="AX171" s="83" t="str">
        <f t="shared" si="154"/>
        <v>50% Adj.</v>
      </c>
      <c r="AY171" s="2">
        <f t="shared" si="155"/>
        <v>5823976</v>
      </c>
      <c r="AZ171" s="82"/>
      <c r="BA171" s="2">
        <v>987</v>
      </c>
      <c r="BB171">
        <f t="shared" si="156"/>
        <v>5850</v>
      </c>
      <c r="BC171">
        <f t="shared" si="157"/>
        <v>5773950</v>
      </c>
      <c r="BD171" s="2">
        <f t="shared" si="158"/>
        <v>105154</v>
      </c>
      <c r="BE171" s="2">
        <f t="shared" si="159"/>
        <v>0</v>
      </c>
      <c r="BF171" s="2">
        <f t="shared" si="160"/>
        <v>105154</v>
      </c>
      <c r="BG171" s="2">
        <f t="shared" si="161"/>
        <v>0</v>
      </c>
      <c r="BH171" s="84">
        <f t="shared" si="162"/>
        <v>105154</v>
      </c>
      <c r="BI171" s="2">
        <f t="shared" si="163"/>
        <v>2</v>
      </c>
      <c r="BJ171" s="2">
        <f t="shared" si="164"/>
        <v>0</v>
      </c>
      <c r="BK171" s="2">
        <f t="shared" si="165"/>
        <v>2</v>
      </c>
      <c r="BL171" s="83" t="str">
        <f t="shared" si="166"/>
        <v>40% Adj.</v>
      </c>
      <c r="BM171" s="2">
        <f t="shared" si="167"/>
        <v>5879104</v>
      </c>
      <c r="BO171" s="2">
        <v>954</v>
      </c>
      <c r="BP171">
        <f t="shared" si="168"/>
        <v>6081</v>
      </c>
      <c r="BQ171">
        <f t="shared" si="169"/>
        <v>5801274</v>
      </c>
      <c r="BR171" s="2">
        <f t="shared" si="170"/>
        <v>70669</v>
      </c>
      <c r="BS171" s="2">
        <f t="shared" si="171"/>
        <v>30416</v>
      </c>
      <c r="BT171" s="2">
        <f t="shared" si="172"/>
        <v>70669</v>
      </c>
      <c r="BU171" s="2">
        <f t="shared" si="173"/>
        <v>0</v>
      </c>
      <c r="BV171" s="84">
        <f t="shared" si="174"/>
        <v>70669</v>
      </c>
      <c r="BW171" s="2">
        <f t="shared" si="175"/>
        <v>2</v>
      </c>
      <c r="BX171" s="2">
        <f t="shared" si="176"/>
        <v>0</v>
      </c>
      <c r="BY171" s="2">
        <f t="shared" si="177"/>
        <v>2</v>
      </c>
      <c r="BZ171" s="83" t="str">
        <f t="shared" si="178"/>
        <v>30% Adj.</v>
      </c>
      <c r="CA171" s="2">
        <f t="shared" si="179"/>
        <v>5871943</v>
      </c>
    </row>
    <row r="172" spans="1:79" x14ac:dyDescent="0.2">
      <c r="A172">
        <v>165</v>
      </c>
      <c r="B172" s="2">
        <v>7</v>
      </c>
      <c r="C172" s="2">
        <v>3204</v>
      </c>
      <c r="D172" s="2" t="s">
        <v>146</v>
      </c>
      <c r="E172" s="2">
        <v>3933253</v>
      </c>
      <c r="F172" s="2">
        <v>814.2</v>
      </c>
      <c r="G172" s="2">
        <v>4931</v>
      </c>
      <c r="H172" s="2">
        <v>4014820</v>
      </c>
      <c r="I172" s="2">
        <v>0</v>
      </c>
      <c r="J172" s="82"/>
      <c r="K172" s="2">
        <v>810</v>
      </c>
      <c r="L172" s="2">
        <f t="shared" si="122"/>
        <v>5128</v>
      </c>
      <c r="M172" s="2">
        <f t="shared" si="123"/>
        <v>4153680</v>
      </c>
      <c r="N172" s="2">
        <f t="shared" si="124"/>
        <v>0</v>
      </c>
      <c r="O172" s="2">
        <f t="shared" si="125"/>
        <v>0</v>
      </c>
      <c r="P172" s="2">
        <f t="shared" si="126"/>
        <v>0</v>
      </c>
      <c r="Q172" s="2">
        <f t="shared" si="127"/>
        <v>0</v>
      </c>
      <c r="R172" s="84">
        <f t="shared" si="128"/>
        <v>0</v>
      </c>
      <c r="S172" s="2">
        <f t="shared" si="129"/>
        <v>0</v>
      </c>
      <c r="T172" s="2">
        <f t="shared" si="130"/>
        <v>0</v>
      </c>
      <c r="U172" s="2">
        <f t="shared" si="131"/>
        <v>0</v>
      </c>
      <c r="V172" s="83" t="str">
        <f t="shared" si="120"/>
        <v>N.A.</v>
      </c>
      <c r="W172" s="2">
        <f t="shared" si="132"/>
        <v>4153680</v>
      </c>
      <c r="X172" s="82"/>
      <c r="Y172" s="2">
        <v>804</v>
      </c>
      <c r="Z172">
        <f t="shared" si="133"/>
        <v>5333</v>
      </c>
      <c r="AA172">
        <f t="shared" si="134"/>
        <v>4287732</v>
      </c>
      <c r="AB172" s="2">
        <f t="shared" si="135"/>
        <v>0</v>
      </c>
      <c r="AC172" s="2">
        <f t="shared" si="136"/>
        <v>0</v>
      </c>
      <c r="AD172" s="2">
        <f t="shared" si="137"/>
        <v>0</v>
      </c>
      <c r="AE172" s="2">
        <f t="shared" si="138"/>
        <v>0</v>
      </c>
      <c r="AF172" s="84">
        <f t="shared" si="139"/>
        <v>0</v>
      </c>
      <c r="AG172" s="2">
        <f t="shared" si="140"/>
        <v>0</v>
      </c>
      <c r="AH172" s="2">
        <f t="shared" si="141"/>
        <v>0</v>
      </c>
      <c r="AI172" s="2">
        <f t="shared" si="142"/>
        <v>0</v>
      </c>
      <c r="AJ172" s="83" t="str">
        <f t="shared" si="143"/>
        <v>N.A.</v>
      </c>
      <c r="AK172" s="2">
        <f t="shared" si="144"/>
        <v>4287732</v>
      </c>
      <c r="AM172" s="2">
        <v>825</v>
      </c>
      <c r="AN172">
        <f t="shared" si="145"/>
        <v>5546</v>
      </c>
      <c r="AO172">
        <f t="shared" si="146"/>
        <v>4575450</v>
      </c>
      <c r="AP172" s="2">
        <f t="shared" si="121"/>
        <v>0</v>
      </c>
      <c r="AQ172" s="2">
        <f t="shared" si="147"/>
        <v>0</v>
      </c>
      <c r="AR172" s="2">
        <f t="shared" si="148"/>
        <v>0</v>
      </c>
      <c r="AS172" s="2">
        <f t="shared" si="149"/>
        <v>0</v>
      </c>
      <c r="AT172" s="84">
        <f t="shared" si="150"/>
        <v>0</v>
      </c>
      <c r="AU172" s="2">
        <f t="shared" si="151"/>
        <v>0</v>
      </c>
      <c r="AV172" s="2">
        <f t="shared" si="152"/>
        <v>0</v>
      </c>
      <c r="AW172" s="2">
        <f t="shared" si="153"/>
        <v>0</v>
      </c>
      <c r="AX172" s="83" t="str">
        <f t="shared" si="154"/>
        <v>N.A.</v>
      </c>
      <c r="AY172" s="2">
        <f t="shared" si="155"/>
        <v>4575450</v>
      </c>
      <c r="AZ172" s="82"/>
      <c r="BA172" s="2">
        <v>830</v>
      </c>
      <c r="BB172">
        <f t="shared" si="156"/>
        <v>5768</v>
      </c>
      <c r="BC172">
        <f t="shared" si="157"/>
        <v>4787440</v>
      </c>
      <c r="BD172" s="2">
        <f t="shared" si="158"/>
        <v>0</v>
      </c>
      <c r="BE172" s="2">
        <f t="shared" si="159"/>
        <v>0</v>
      </c>
      <c r="BF172" s="2">
        <f t="shared" si="160"/>
        <v>0</v>
      </c>
      <c r="BG172" s="2">
        <f t="shared" si="161"/>
        <v>0</v>
      </c>
      <c r="BH172" s="84">
        <f t="shared" si="162"/>
        <v>0</v>
      </c>
      <c r="BI172" s="2">
        <f t="shared" si="163"/>
        <v>0</v>
      </c>
      <c r="BJ172" s="2">
        <f t="shared" si="164"/>
        <v>0</v>
      </c>
      <c r="BK172" s="2">
        <f t="shared" si="165"/>
        <v>0</v>
      </c>
      <c r="BL172" s="83" t="str">
        <f t="shared" si="166"/>
        <v>N.A.</v>
      </c>
      <c r="BM172" s="2">
        <f t="shared" si="167"/>
        <v>4787440</v>
      </c>
      <c r="BO172" s="2">
        <v>843</v>
      </c>
      <c r="BP172">
        <f t="shared" si="168"/>
        <v>5999</v>
      </c>
      <c r="BQ172">
        <f t="shared" si="169"/>
        <v>5057157</v>
      </c>
      <c r="BR172" s="2">
        <f t="shared" si="170"/>
        <v>0</v>
      </c>
      <c r="BS172" s="2">
        <f t="shared" si="171"/>
        <v>0</v>
      </c>
      <c r="BT172" s="2">
        <f t="shared" si="172"/>
        <v>0</v>
      </c>
      <c r="BU172" s="2">
        <f t="shared" si="173"/>
        <v>0</v>
      </c>
      <c r="BV172" s="84">
        <f t="shared" si="174"/>
        <v>0</v>
      </c>
      <c r="BW172" s="2">
        <f t="shared" si="175"/>
        <v>0</v>
      </c>
      <c r="BX172" s="2">
        <f t="shared" si="176"/>
        <v>0</v>
      </c>
      <c r="BY172" s="2">
        <f t="shared" si="177"/>
        <v>0</v>
      </c>
      <c r="BZ172" s="83" t="str">
        <f t="shared" si="178"/>
        <v>N.A.</v>
      </c>
      <c r="CA172" s="2">
        <f t="shared" si="179"/>
        <v>5057157</v>
      </c>
    </row>
    <row r="173" spans="1:79" x14ac:dyDescent="0.2">
      <c r="A173">
        <v>166</v>
      </c>
      <c r="B173" s="2">
        <v>11</v>
      </c>
      <c r="C173" s="2">
        <v>3231</v>
      </c>
      <c r="D173" s="2" t="s">
        <v>147</v>
      </c>
      <c r="E173" s="2">
        <v>20386593</v>
      </c>
      <c r="F173" s="2">
        <v>4885.6000000000004</v>
      </c>
      <c r="G173" s="2">
        <v>4931</v>
      </c>
      <c r="H173" s="2">
        <v>24090894</v>
      </c>
      <c r="I173" s="2">
        <v>0</v>
      </c>
      <c r="J173" s="82"/>
      <c r="K173" s="2">
        <v>5092</v>
      </c>
      <c r="L173" s="2">
        <f t="shared" si="122"/>
        <v>5128</v>
      </c>
      <c r="M173" s="2">
        <f t="shared" si="123"/>
        <v>26111776</v>
      </c>
      <c r="N173" s="2">
        <f t="shared" si="124"/>
        <v>0</v>
      </c>
      <c r="O173" s="2">
        <f t="shared" si="125"/>
        <v>0</v>
      </c>
      <c r="P173" s="2">
        <f t="shared" si="126"/>
        <v>0</v>
      </c>
      <c r="Q173" s="2">
        <f t="shared" si="127"/>
        <v>0</v>
      </c>
      <c r="R173" s="84">
        <f t="shared" si="128"/>
        <v>0</v>
      </c>
      <c r="S173" s="2">
        <f t="shared" si="129"/>
        <v>0</v>
      </c>
      <c r="T173" s="2">
        <f t="shared" si="130"/>
        <v>0</v>
      </c>
      <c r="U173" s="2">
        <f t="shared" si="131"/>
        <v>0</v>
      </c>
      <c r="V173" s="83" t="str">
        <f t="shared" si="120"/>
        <v>N.A.</v>
      </c>
      <c r="W173" s="2">
        <f t="shared" si="132"/>
        <v>26111776</v>
      </c>
      <c r="X173" s="82"/>
      <c r="Y173" s="2">
        <v>5311</v>
      </c>
      <c r="Z173">
        <f t="shared" si="133"/>
        <v>5333</v>
      </c>
      <c r="AA173">
        <f t="shared" si="134"/>
        <v>28323563</v>
      </c>
      <c r="AB173" s="2">
        <f t="shared" si="135"/>
        <v>0</v>
      </c>
      <c r="AC173" s="2">
        <f t="shared" si="136"/>
        <v>0</v>
      </c>
      <c r="AD173" s="2">
        <f t="shared" si="137"/>
        <v>0</v>
      </c>
      <c r="AE173" s="2">
        <f t="shared" si="138"/>
        <v>0</v>
      </c>
      <c r="AF173" s="84">
        <f t="shared" si="139"/>
        <v>0</v>
      </c>
      <c r="AG173" s="2">
        <f t="shared" si="140"/>
        <v>0</v>
      </c>
      <c r="AH173" s="2">
        <f t="shared" si="141"/>
        <v>0</v>
      </c>
      <c r="AI173" s="2">
        <f t="shared" si="142"/>
        <v>0</v>
      </c>
      <c r="AJ173" s="83" t="str">
        <f t="shared" si="143"/>
        <v>N.A.</v>
      </c>
      <c r="AK173" s="2">
        <f t="shared" si="144"/>
        <v>28323563</v>
      </c>
      <c r="AM173" s="2">
        <v>5510</v>
      </c>
      <c r="AN173">
        <f t="shared" si="145"/>
        <v>5546</v>
      </c>
      <c r="AO173">
        <f t="shared" si="146"/>
        <v>30558460</v>
      </c>
      <c r="AP173" s="2">
        <f t="shared" si="121"/>
        <v>0</v>
      </c>
      <c r="AQ173" s="2">
        <f t="shared" si="147"/>
        <v>0</v>
      </c>
      <c r="AR173" s="2">
        <f t="shared" si="148"/>
        <v>0</v>
      </c>
      <c r="AS173" s="2">
        <f t="shared" si="149"/>
        <v>0</v>
      </c>
      <c r="AT173" s="84">
        <f t="shared" si="150"/>
        <v>0</v>
      </c>
      <c r="AU173" s="2">
        <f t="shared" si="151"/>
        <v>0</v>
      </c>
      <c r="AV173" s="2">
        <f t="shared" si="152"/>
        <v>0</v>
      </c>
      <c r="AW173" s="2">
        <f t="shared" si="153"/>
        <v>0</v>
      </c>
      <c r="AX173" s="83" t="str">
        <f t="shared" si="154"/>
        <v>N.A.</v>
      </c>
      <c r="AY173" s="2">
        <f t="shared" si="155"/>
        <v>30558460</v>
      </c>
      <c r="AZ173" s="82"/>
      <c r="BA173" s="2">
        <v>5660</v>
      </c>
      <c r="BB173">
        <f t="shared" si="156"/>
        <v>5768</v>
      </c>
      <c r="BC173">
        <f t="shared" si="157"/>
        <v>32646880</v>
      </c>
      <c r="BD173" s="2">
        <f t="shared" si="158"/>
        <v>0</v>
      </c>
      <c r="BE173" s="2">
        <f t="shared" si="159"/>
        <v>0</v>
      </c>
      <c r="BF173" s="2">
        <f t="shared" si="160"/>
        <v>0</v>
      </c>
      <c r="BG173" s="2">
        <f t="shared" si="161"/>
        <v>0</v>
      </c>
      <c r="BH173" s="84">
        <f t="shared" si="162"/>
        <v>0</v>
      </c>
      <c r="BI173" s="2">
        <f t="shared" si="163"/>
        <v>0</v>
      </c>
      <c r="BJ173" s="2">
        <f t="shared" si="164"/>
        <v>0</v>
      </c>
      <c r="BK173" s="2">
        <f t="shared" si="165"/>
        <v>0</v>
      </c>
      <c r="BL173" s="83" t="str">
        <f t="shared" si="166"/>
        <v>N.A.</v>
      </c>
      <c r="BM173" s="2">
        <f t="shared" si="167"/>
        <v>32646880</v>
      </c>
      <c r="BO173" s="2">
        <v>5831</v>
      </c>
      <c r="BP173">
        <f t="shared" si="168"/>
        <v>5999</v>
      </c>
      <c r="BQ173">
        <f t="shared" si="169"/>
        <v>34980169</v>
      </c>
      <c r="BR173" s="2">
        <f t="shared" si="170"/>
        <v>0</v>
      </c>
      <c r="BS173" s="2">
        <f t="shared" si="171"/>
        <v>0</v>
      </c>
      <c r="BT173" s="2">
        <f t="shared" si="172"/>
        <v>0</v>
      </c>
      <c r="BU173" s="2">
        <f t="shared" si="173"/>
        <v>0</v>
      </c>
      <c r="BV173" s="84">
        <f t="shared" si="174"/>
        <v>0</v>
      </c>
      <c r="BW173" s="2">
        <f t="shared" si="175"/>
        <v>0</v>
      </c>
      <c r="BX173" s="2">
        <f t="shared" si="176"/>
        <v>0</v>
      </c>
      <c r="BY173" s="2">
        <f t="shared" si="177"/>
        <v>0</v>
      </c>
      <c r="BZ173" s="83" t="str">
        <f t="shared" si="178"/>
        <v>N.A.</v>
      </c>
      <c r="CA173" s="2">
        <f t="shared" si="179"/>
        <v>34980169</v>
      </c>
    </row>
    <row r="174" spans="1:79" x14ac:dyDescent="0.2">
      <c r="A174">
        <v>167</v>
      </c>
      <c r="B174" s="2">
        <v>16</v>
      </c>
      <c r="C174" s="2">
        <v>3312</v>
      </c>
      <c r="D174" s="2" t="s">
        <v>148</v>
      </c>
      <c r="E174" s="2">
        <v>10608595</v>
      </c>
      <c r="F174" s="2">
        <v>2397.6999999999998</v>
      </c>
      <c r="G174" s="2">
        <v>4931</v>
      </c>
      <c r="H174" s="2">
        <v>11823059</v>
      </c>
      <c r="I174" s="2">
        <v>0</v>
      </c>
      <c r="J174" s="82"/>
      <c r="K174" s="2">
        <v>2407</v>
      </c>
      <c r="L174" s="2">
        <f t="shared" si="122"/>
        <v>5128</v>
      </c>
      <c r="M174" s="2">
        <f t="shared" si="123"/>
        <v>12343096</v>
      </c>
      <c r="N174" s="2">
        <f t="shared" si="124"/>
        <v>0</v>
      </c>
      <c r="O174" s="2">
        <f t="shared" si="125"/>
        <v>0</v>
      </c>
      <c r="P174" s="2">
        <f t="shared" si="126"/>
        <v>0</v>
      </c>
      <c r="Q174" s="2">
        <f t="shared" si="127"/>
        <v>0</v>
      </c>
      <c r="R174" s="84">
        <f t="shared" si="128"/>
        <v>0</v>
      </c>
      <c r="S174" s="2">
        <f t="shared" si="129"/>
        <v>0</v>
      </c>
      <c r="T174" s="2">
        <f t="shared" si="130"/>
        <v>0</v>
      </c>
      <c r="U174" s="2">
        <f t="shared" si="131"/>
        <v>0</v>
      </c>
      <c r="V174" s="83" t="str">
        <f t="shared" si="120"/>
        <v>N.A.</v>
      </c>
      <c r="W174" s="2">
        <f t="shared" si="132"/>
        <v>12343096</v>
      </c>
      <c r="X174" s="82"/>
      <c r="Y174" s="2">
        <v>2417</v>
      </c>
      <c r="Z174">
        <f t="shared" si="133"/>
        <v>5333</v>
      </c>
      <c r="AA174">
        <f t="shared" si="134"/>
        <v>12889861</v>
      </c>
      <c r="AB174" s="2">
        <f t="shared" si="135"/>
        <v>0</v>
      </c>
      <c r="AC174" s="2">
        <f t="shared" si="136"/>
        <v>0</v>
      </c>
      <c r="AD174" s="2">
        <f t="shared" si="137"/>
        <v>0</v>
      </c>
      <c r="AE174" s="2">
        <f t="shared" si="138"/>
        <v>0</v>
      </c>
      <c r="AF174" s="84">
        <f t="shared" si="139"/>
        <v>0</v>
      </c>
      <c r="AG174" s="2">
        <f t="shared" si="140"/>
        <v>0</v>
      </c>
      <c r="AH174" s="2">
        <f t="shared" si="141"/>
        <v>0</v>
      </c>
      <c r="AI174" s="2">
        <f t="shared" si="142"/>
        <v>0</v>
      </c>
      <c r="AJ174" s="83" t="str">
        <f t="shared" si="143"/>
        <v>N.A.</v>
      </c>
      <c r="AK174" s="2">
        <f t="shared" si="144"/>
        <v>12889861</v>
      </c>
      <c r="AM174" s="2">
        <v>2422</v>
      </c>
      <c r="AN174">
        <f t="shared" si="145"/>
        <v>5546</v>
      </c>
      <c r="AO174">
        <f t="shared" si="146"/>
        <v>13432412</v>
      </c>
      <c r="AP174" s="2">
        <f t="shared" si="121"/>
        <v>0</v>
      </c>
      <c r="AQ174" s="2">
        <f t="shared" si="147"/>
        <v>0</v>
      </c>
      <c r="AR174" s="2">
        <f t="shared" si="148"/>
        <v>0</v>
      </c>
      <c r="AS174" s="2">
        <f t="shared" si="149"/>
        <v>0</v>
      </c>
      <c r="AT174" s="84">
        <f t="shared" si="150"/>
        <v>0</v>
      </c>
      <c r="AU174" s="2">
        <f t="shared" si="151"/>
        <v>0</v>
      </c>
      <c r="AV174" s="2">
        <f t="shared" si="152"/>
        <v>0</v>
      </c>
      <c r="AW174" s="2">
        <f t="shared" si="153"/>
        <v>0</v>
      </c>
      <c r="AX174" s="83" t="str">
        <f t="shared" si="154"/>
        <v>N.A.</v>
      </c>
      <c r="AY174" s="2">
        <f t="shared" si="155"/>
        <v>13432412</v>
      </c>
      <c r="AZ174" s="82"/>
      <c r="BA174" s="2">
        <v>2372</v>
      </c>
      <c r="BB174">
        <f t="shared" si="156"/>
        <v>5768</v>
      </c>
      <c r="BC174">
        <f t="shared" si="157"/>
        <v>13681696</v>
      </c>
      <c r="BD174" s="2">
        <f t="shared" si="158"/>
        <v>0</v>
      </c>
      <c r="BE174" s="2">
        <f t="shared" si="159"/>
        <v>0</v>
      </c>
      <c r="BF174" s="2">
        <f t="shared" si="160"/>
        <v>0</v>
      </c>
      <c r="BG174" s="2">
        <f t="shared" si="161"/>
        <v>0</v>
      </c>
      <c r="BH174" s="84">
        <f t="shared" si="162"/>
        <v>0</v>
      </c>
      <c r="BI174" s="2">
        <f t="shared" si="163"/>
        <v>0</v>
      </c>
      <c r="BJ174" s="2">
        <f t="shared" si="164"/>
        <v>0</v>
      </c>
      <c r="BK174" s="2">
        <f t="shared" si="165"/>
        <v>0</v>
      </c>
      <c r="BL174" s="83" t="str">
        <f t="shared" si="166"/>
        <v>N.A.</v>
      </c>
      <c r="BM174" s="2">
        <f t="shared" si="167"/>
        <v>13681696</v>
      </c>
      <c r="BO174" s="2">
        <v>2321</v>
      </c>
      <c r="BP174">
        <f t="shared" si="168"/>
        <v>5999</v>
      </c>
      <c r="BQ174">
        <f t="shared" si="169"/>
        <v>13923679</v>
      </c>
      <c r="BR174" s="2">
        <f t="shared" si="170"/>
        <v>0</v>
      </c>
      <c r="BS174" s="2">
        <f t="shared" si="171"/>
        <v>0</v>
      </c>
      <c r="BT174" s="2">
        <f t="shared" si="172"/>
        <v>0</v>
      </c>
      <c r="BU174" s="2">
        <f t="shared" si="173"/>
        <v>0</v>
      </c>
      <c r="BV174" s="84">
        <f t="shared" si="174"/>
        <v>0</v>
      </c>
      <c r="BW174" s="2">
        <f t="shared" si="175"/>
        <v>0</v>
      </c>
      <c r="BX174" s="2">
        <f t="shared" si="176"/>
        <v>0</v>
      </c>
      <c r="BY174" s="2">
        <f t="shared" si="177"/>
        <v>0</v>
      </c>
      <c r="BZ174" s="83" t="str">
        <f t="shared" si="178"/>
        <v>N.A.</v>
      </c>
      <c r="CA174" s="2">
        <f t="shared" si="179"/>
        <v>13923679</v>
      </c>
    </row>
    <row r="175" spans="1:79" x14ac:dyDescent="0.2">
      <c r="A175">
        <v>168</v>
      </c>
      <c r="B175" s="2">
        <v>15</v>
      </c>
      <c r="C175" s="2">
        <v>3330</v>
      </c>
      <c r="D175" s="2" t="s">
        <v>149</v>
      </c>
      <c r="E175" s="2">
        <v>1948080</v>
      </c>
      <c r="F175" s="2">
        <v>371.6</v>
      </c>
      <c r="G175" s="2">
        <v>4975</v>
      </c>
      <c r="H175" s="2">
        <v>1848710</v>
      </c>
      <c r="I175" s="2">
        <v>79496</v>
      </c>
      <c r="J175" s="82"/>
      <c r="K175" s="2">
        <v>370</v>
      </c>
      <c r="L175" s="2">
        <f t="shared" si="122"/>
        <v>5172</v>
      </c>
      <c r="M175" s="2">
        <f t="shared" si="123"/>
        <v>1913640</v>
      </c>
      <c r="N175" s="2">
        <f t="shared" si="124"/>
        <v>24108</v>
      </c>
      <c r="O175" s="2">
        <f t="shared" si="125"/>
        <v>0</v>
      </c>
      <c r="P175" s="2">
        <f t="shared" si="126"/>
        <v>24108</v>
      </c>
      <c r="Q175" s="2">
        <f t="shared" si="127"/>
        <v>0</v>
      </c>
      <c r="R175" s="84">
        <f t="shared" si="128"/>
        <v>24108</v>
      </c>
      <c r="S175" s="2">
        <f t="shared" si="129"/>
        <v>2</v>
      </c>
      <c r="T175" s="2">
        <f t="shared" si="130"/>
        <v>0</v>
      </c>
      <c r="U175" s="2">
        <f t="shared" si="131"/>
        <v>2</v>
      </c>
      <c r="V175" s="83" t="str">
        <f t="shared" si="120"/>
        <v>70% Adj.</v>
      </c>
      <c r="W175" s="2">
        <f t="shared" si="132"/>
        <v>1937748</v>
      </c>
      <c r="X175" s="82"/>
      <c r="Y175" s="2">
        <v>363</v>
      </c>
      <c r="Z175">
        <f t="shared" si="133"/>
        <v>5377</v>
      </c>
      <c r="AA175">
        <f t="shared" si="134"/>
        <v>1951851</v>
      </c>
      <c r="AB175" s="2">
        <f t="shared" si="135"/>
        <v>0</v>
      </c>
      <c r="AC175" s="2">
        <f t="shared" si="136"/>
        <v>0</v>
      </c>
      <c r="AD175" s="2">
        <f t="shared" si="137"/>
        <v>0</v>
      </c>
      <c r="AE175" s="2">
        <f t="shared" si="138"/>
        <v>0</v>
      </c>
      <c r="AF175" s="84">
        <f t="shared" si="139"/>
        <v>0</v>
      </c>
      <c r="AG175" s="2">
        <f t="shared" si="140"/>
        <v>0</v>
      </c>
      <c r="AH175" s="2">
        <f t="shared" si="141"/>
        <v>0</v>
      </c>
      <c r="AI175" s="2">
        <f t="shared" si="142"/>
        <v>0</v>
      </c>
      <c r="AJ175" s="83" t="str">
        <f t="shared" si="143"/>
        <v>N.A.</v>
      </c>
      <c r="AK175" s="2">
        <f t="shared" si="144"/>
        <v>1951851</v>
      </c>
      <c r="AM175" s="2">
        <v>350</v>
      </c>
      <c r="AN175">
        <f t="shared" si="145"/>
        <v>5590</v>
      </c>
      <c r="AO175">
        <f t="shared" si="146"/>
        <v>1956500</v>
      </c>
      <c r="AP175" s="2">
        <f t="shared" si="121"/>
        <v>0</v>
      </c>
      <c r="AQ175" s="2">
        <f t="shared" si="147"/>
        <v>14870</v>
      </c>
      <c r="AR175" s="2">
        <f t="shared" si="148"/>
        <v>0</v>
      </c>
      <c r="AS175" s="2">
        <f t="shared" si="149"/>
        <v>14870</v>
      </c>
      <c r="AT175" s="84">
        <f t="shared" si="150"/>
        <v>14870</v>
      </c>
      <c r="AU175" s="2">
        <f t="shared" si="151"/>
        <v>0</v>
      </c>
      <c r="AV175" s="2">
        <f t="shared" si="152"/>
        <v>1</v>
      </c>
      <c r="AW175" s="2">
        <f t="shared" si="153"/>
        <v>1</v>
      </c>
      <c r="AX175" s="83" t="str">
        <f t="shared" si="154"/>
        <v>101% Adj.</v>
      </c>
      <c r="AY175" s="2">
        <f t="shared" si="155"/>
        <v>1971370</v>
      </c>
      <c r="AZ175" s="82"/>
      <c r="BA175" s="2">
        <v>345</v>
      </c>
      <c r="BB175">
        <f t="shared" si="156"/>
        <v>5812</v>
      </c>
      <c r="BC175">
        <f t="shared" si="157"/>
        <v>2005140</v>
      </c>
      <c r="BD175" s="2">
        <f t="shared" si="158"/>
        <v>0</v>
      </c>
      <c r="BE175" s="2">
        <f t="shared" si="159"/>
        <v>0</v>
      </c>
      <c r="BF175" s="2">
        <f t="shared" si="160"/>
        <v>0</v>
      </c>
      <c r="BG175" s="2">
        <f t="shared" si="161"/>
        <v>0</v>
      </c>
      <c r="BH175" s="84">
        <f t="shared" si="162"/>
        <v>0</v>
      </c>
      <c r="BI175" s="2">
        <f t="shared" si="163"/>
        <v>0</v>
      </c>
      <c r="BJ175" s="2">
        <f t="shared" si="164"/>
        <v>0</v>
      </c>
      <c r="BK175" s="2">
        <f t="shared" si="165"/>
        <v>0</v>
      </c>
      <c r="BL175" s="83" t="str">
        <f t="shared" si="166"/>
        <v>N.A.</v>
      </c>
      <c r="BM175" s="2">
        <f t="shared" si="167"/>
        <v>2005140</v>
      </c>
      <c r="BO175" s="2">
        <v>329</v>
      </c>
      <c r="BP175">
        <f t="shared" si="168"/>
        <v>6043</v>
      </c>
      <c r="BQ175">
        <f t="shared" si="169"/>
        <v>1988147</v>
      </c>
      <c r="BR175" s="2">
        <f t="shared" si="170"/>
        <v>0</v>
      </c>
      <c r="BS175" s="2">
        <f t="shared" si="171"/>
        <v>37044</v>
      </c>
      <c r="BT175" s="2">
        <f t="shared" si="172"/>
        <v>0</v>
      </c>
      <c r="BU175" s="2">
        <f t="shared" si="173"/>
        <v>37044</v>
      </c>
      <c r="BV175" s="84">
        <f t="shared" si="174"/>
        <v>37044</v>
      </c>
      <c r="BW175" s="2">
        <f t="shared" si="175"/>
        <v>0</v>
      </c>
      <c r="BX175" s="2">
        <f t="shared" si="176"/>
        <v>1</v>
      </c>
      <c r="BY175" s="2">
        <f t="shared" si="177"/>
        <v>1</v>
      </c>
      <c r="BZ175" s="83" t="str">
        <f t="shared" si="178"/>
        <v>101% Adj.</v>
      </c>
      <c r="CA175" s="2">
        <f t="shared" si="179"/>
        <v>2025191</v>
      </c>
    </row>
    <row r="176" spans="1:79" x14ac:dyDescent="0.2">
      <c r="A176">
        <v>169</v>
      </c>
      <c r="B176" s="2">
        <v>12</v>
      </c>
      <c r="C176" s="2">
        <v>3348</v>
      </c>
      <c r="D176" s="2" t="s">
        <v>150</v>
      </c>
      <c r="E176" s="2">
        <v>2346994</v>
      </c>
      <c r="F176" s="2">
        <v>503</v>
      </c>
      <c r="G176" s="2">
        <v>5034</v>
      </c>
      <c r="H176" s="2">
        <v>2532102</v>
      </c>
      <c r="I176" s="2">
        <v>0</v>
      </c>
      <c r="J176" s="82"/>
      <c r="K176" s="2">
        <v>492</v>
      </c>
      <c r="L176" s="2">
        <f t="shared" si="122"/>
        <v>5231</v>
      </c>
      <c r="M176" s="2">
        <f t="shared" si="123"/>
        <v>2573652</v>
      </c>
      <c r="N176" s="2">
        <f t="shared" si="124"/>
        <v>0</v>
      </c>
      <c r="O176" s="2">
        <f t="shared" si="125"/>
        <v>0</v>
      </c>
      <c r="P176" s="2">
        <f t="shared" si="126"/>
        <v>0</v>
      </c>
      <c r="Q176" s="2">
        <f t="shared" si="127"/>
        <v>0</v>
      </c>
      <c r="R176" s="84">
        <f t="shared" si="128"/>
        <v>0</v>
      </c>
      <c r="S176" s="2">
        <f t="shared" si="129"/>
        <v>0</v>
      </c>
      <c r="T176" s="2">
        <f t="shared" si="130"/>
        <v>0</v>
      </c>
      <c r="U176" s="2">
        <f t="shared" si="131"/>
        <v>0</v>
      </c>
      <c r="V176" s="83" t="str">
        <f t="shared" si="120"/>
        <v>N.A.</v>
      </c>
      <c r="W176" s="2">
        <f t="shared" si="132"/>
        <v>2573652</v>
      </c>
      <c r="X176" s="82"/>
      <c r="Y176" s="2">
        <v>490</v>
      </c>
      <c r="Z176">
        <f t="shared" si="133"/>
        <v>5436</v>
      </c>
      <c r="AA176">
        <f t="shared" si="134"/>
        <v>2663640</v>
      </c>
      <c r="AB176" s="2">
        <f t="shared" si="135"/>
        <v>0</v>
      </c>
      <c r="AC176" s="2">
        <f t="shared" si="136"/>
        <v>0</v>
      </c>
      <c r="AD176" s="2">
        <f t="shared" si="137"/>
        <v>0</v>
      </c>
      <c r="AE176" s="2">
        <f t="shared" si="138"/>
        <v>0</v>
      </c>
      <c r="AF176" s="84">
        <f t="shared" si="139"/>
        <v>0</v>
      </c>
      <c r="AG176" s="2">
        <f t="shared" si="140"/>
        <v>0</v>
      </c>
      <c r="AH176" s="2">
        <f t="shared" si="141"/>
        <v>0</v>
      </c>
      <c r="AI176" s="2">
        <f t="shared" si="142"/>
        <v>0</v>
      </c>
      <c r="AJ176" s="83" t="str">
        <f t="shared" si="143"/>
        <v>N.A.</v>
      </c>
      <c r="AK176" s="2">
        <f t="shared" si="144"/>
        <v>2663640</v>
      </c>
      <c r="AM176" s="2">
        <v>490</v>
      </c>
      <c r="AN176">
        <f t="shared" si="145"/>
        <v>5649</v>
      </c>
      <c r="AO176">
        <f t="shared" si="146"/>
        <v>2768010</v>
      </c>
      <c r="AP176" s="2">
        <f t="shared" si="121"/>
        <v>0</v>
      </c>
      <c r="AQ176" s="2">
        <f t="shared" si="147"/>
        <v>0</v>
      </c>
      <c r="AR176" s="2">
        <f t="shared" si="148"/>
        <v>0</v>
      </c>
      <c r="AS176" s="2">
        <f t="shared" si="149"/>
        <v>0</v>
      </c>
      <c r="AT176" s="84">
        <f t="shared" si="150"/>
        <v>0</v>
      </c>
      <c r="AU176" s="2">
        <f t="shared" si="151"/>
        <v>0</v>
      </c>
      <c r="AV176" s="2">
        <f t="shared" si="152"/>
        <v>0</v>
      </c>
      <c r="AW176" s="2">
        <f t="shared" si="153"/>
        <v>0</v>
      </c>
      <c r="AX176" s="83" t="str">
        <f t="shared" si="154"/>
        <v>N.A.</v>
      </c>
      <c r="AY176" s="2">
        <f t="shared" si="155"/>
        <v>2768010</v>
      </c>
      <c r="AZ176" s="82"/>
      <c r="BA176" s="2">
        <v>491</v>
      </c>
      <c r="BB176">
        <f t="shared" si="156"/>
        <v>5871</v>
      </c>
      <c r="BC176">
        <f t="shared" si="157"/>
        <v>2882661</v>
      </c>
      <c r="BD176" s="2">
        <f t="shared" si="158"/>
        <v>0</v>
      </c>
      <c r="BE176" s="2">
        <f t="shared" si="159"/>
        <v>0</v>
      </c>
      <c r="BF176" s="2">
        <f t="shared" si="160"/>
        <v>0</v>
      </c>
      <c r="BG176" s="2">
        <f t="shared" si="161"/>
        <v>0</v>
      </c>
      <c r="BH176" s="84">
        <f t="shared" si="162"/>
        <v>0</v>
      </c>
      <c r="BI176" s="2">
        <f t="shared" si="163"/>
        <v>0</v>
      </c>
      <c r="BJ176" s="2">
        <f t="shared" si="164"/>
        <v>0</v>
      </c>
      <c r="BK176" s="2">
        <f t="shared" si="165"/>
        <v>0</v>
      </c>
      <c r="BL176" s="83" t="str">
        <f t="shared" si="166"/>
        <v>N.A.</v>
      </c>
      <c r="BM176" s="2">
        <f t="shared" si="167"/>
        <v>2882661</v>
      </c>
      <c r="BO176" s="2">
        <v>491</v>
      </c>
      <c r="BP176">
        <f t="shared" si="168"/>
        <v>6102</v>
      </c>
      <c r="BQ176">
        <f t="shared" si="169"/>
        <v>2996082</v>
      </c>
      <c r="BR176" s="2">
        <f t="shared" si="170"/>
        <v>0</v>
      </c>
      <c r="BS176" s="2">
        <f t="shared" si="171"/>
        <v>0</v>
      </c>
      <c r="BT176" s="2">
        <f t="shared" si="172"/>
        <v>0</v>
      </c>
      <c r="BU176" s="2">
        <f t="shared" si="173"/>
        <v>0</v>
      </c>
      <c r="BV176" s="84">
        <f t="shared" si="174"/>
        <v>0</v>
      </c>
      <c r="BW176" s="2">
        <f t="shared" si="175"/>
        <v>0</v>
      </c>
      <c r="BX176" s="2">
        <f t="shared" si="176"/>
        <v>0</v>
      </c>
      <c r="BY176" s="2">
        <f t="shared" si="177"/>
        <v>0</v>
      </c>
      <c r="BZ176" s="83" t="str">
        <f t="shared" si="178"/>
        <v>N.A.</v>
      </c>
      <c r="CA176" s="2">
        <f t="shared" si="179"/>
        <v>2996082</v>
      </c>
    </row>
    <row r="177" spans="1:79" x14ac:dyDescent="0.2">
      <c r="A177">
        <v>170</v>
      </c>
      <c r="B177" s="2">
        <v>11</v>
      </c>
      <c r="C177" s="2">
        <v>3375</v>
      </c>
      <c r="D177" s="2" t="s">
        <v>151</v>
      </c>
      <c r="E177" s="2">
        <v>9569952</v>
      </c>
      <c r="F177" s="2">
        <v>2059.1</v>
      </c>
      <c r="G177" s="2">
        <v>4931</v>
      </c>
      <c r="H177" s="2">
        <v>10153422</v>
      </c>
      <c r="I177" s="2">
        <v>0</v>
      </c>
      <c r="J177" s="82"/>
      <c r="K177" s="2">
        <v>2049</v>
      </c>
      <c r="L177" s="2">
        <f t="shared" si="122"/>
        <v>5128</v>
      </c>
      <c r="M177" s="2">
        <f t="shared" si="123"/>
        <v>10507272</v>
      </c>
      <c r="N177" s="2">
        <f t="shared" si="124"/>
        <v>0</v>
      </c>
      <c r="O177" s="2">
        <f t="shared" si="125"/>
        <v>0</v>
      </c>
      <c r="P177" s="2">
        <f t="shared" si="126"/>
        <v>0</v>
      </c>
      <c r="Q177" s="2">
        <f t="shared" si="127"/>
        <v>0</v>
      </c>
      <c r="R177" s="84">
        <f t="shared" si="128"/>
        <v>0</v>
      </c>
      <c r="S177" s="2">
        <f t="shared" si="129"/>
        <v>0</v>
      </c>
      <c r="T177" s="2">
        <f t="shared" si="130"/>
        <v>0</v>
      </c>
      <c r="U177" s="2">
        <f t="shared" si="131"/>
        <v>0</v>
      </c>
      <c r="V177" s="83" t="str">
        <f t="shared" si="120"/>
        <v>N.A.</v>
      </c>
      <c r="W177" s="2">
        <f t="shared" si="132"/>
        <v>10507272</v>
      </c>
      <c r="X177" s="82"/>
      <c r="Y177" s="2">
        <v>2013</v>
      </c>
      <c r="Z177">
        <f t="shared" si="133"/>
        <v>5333</v>
      </c>
      <c r="AA177">
        <f t="shared" si="134"/>
        <v>10735329</v>
      </c>
      <c r="AB177" s="2">
        <f t="shared" si="135"/>
        <v>0</v>
      </c>
      <c r="AC177" s="2">
        <f t="shared" si="136"/>
        <v>0</v>
      </c>
      <c r="AD177" s="2">
        <f t="shared" si="137"/>
        <v>0</v>
      </c>
      <c r="AE177" s="2">
        <f t="shared" si="138"/>
        <v>0</v>
      </c>
      <c r="AF177" s="84">
        <f t="shared" si="139"/>
        <v>0</v>
      </c>
      <c r="AG177" s="2">
        <f t="shared" si="140"/>
        <v>0</v>
      </c>
      <c r="AH177" s="2">
        <f t="shared" si="141"/>
        <v>0</v>
      </c>
      <c r="AI177" s="2">
        <f t="shared" si="142"/>
        <v>0</v>
      </c>
      <c r="AJ177" s="83" t="str">
        <f t="shared" si="143"/>
        <v>N.A.</v>
      </c>
      <c r="AK177" s="2">
        <f t="shared" si="144"/>
        <v>10735329</v>
      </c>
      <c r="AM177" s="2">
        <v>1995</v>
      </c>
      <c r="AN177">
        <f t="shared" si="145"/>
        <v>5546</v>
      </c>
      <c r="AO177">
        <f t="shared" si="146"/>
        <v>11064270</v>
      </c>
      <c r="AP177" s="2">
        <f t="shared" si="121"/>
        <v>0</v>
      </c>
      <c r="AQ177" s="2">
        <f t="shared" si="147"/>
        <v>0</v>
      </c>
      <c r="AR177" s="2">
        <f t="shared" si="148"/>
        <v>0</v>
      </c>
      <c r="AS177" s="2">
        <f t="shared" si="149"/>
        <v>0</v>
      </c>
      <c r="AT177" s="84">
        <f t="shared" si="150"/>
        <v>0</v>
      </c>
      <c r="AU177" s="2">
        <f t="shared" si="151"/>
        <v>0</v>
      </c>
      <c r="AV177" s="2">
        <f t="shared" si="152"/>
        <v>0</v>
      </c>
      <c r="AW177" s="2">
        <f t="shared" si="153"/>
        <v>0</v>
      </c>
      <c r="AX177" s="83" t="str">
        <f t="shared" si="154"/>
        <v>N.A.</v>
      </c>
      <c r="AY177" s="2">
        <f t="shared" si="155"/>
        <v>11064270</v>
      </c>
      <c r="AZ177" s="82"/>
      <c r="BA177" s="2">
        <v>1978</v>
      </c>
      <c r="BB177">
        <f t="shared" si="156"/>
        <v>5768</v>
      </c>
      <c r="BC177">
        <f t="shared" si="157"/>
        <v>11409104</v>
      </c>
      <c r="BD177" s="2">
        <f t="shared" si="158"/>
        <v>0</v>
      </c>
      <c r="BE177" s="2">
        <f t="shared" si="159"/>
        <v>0</v>
      </c>
      <c r="BF177" s="2">
        <f t="shared" si="160"/>
        <v>0</v>
      </c>
      <c r="BG177" s="2">
        <f t="shared" si="161"/>
        <v>0</v>
      </c>
      <c r="BH177" s="84">
        <f t="shared" si="162"/>
        <v>0</v>
      </c>
      <c r="BI177" s="2">
        <f t="shared" si="163"/>
        <v>0</v>
      </c>
      <c r="BJ177" s="2">
        <f t="shared" si="164"/>
        <v>0</v>
      </c>
      <c r="BK177" s="2">
        <f t="shared" si="165"/>
        <v>0</v>
      </c>
      <c r="BL177" s="83" t="str">
        <f t="shared" si="166"/>
        <v>N.A.</v>
      </c>
      <c r="BM177" s="2">
        <f t="shared" si="167"/>
        <v>11409104</v>
      </c>
      <c r="BO177" s="2">
        <v>1964</v>
      </c>
      <c r="BP177">
        <f t="shared" si="168"/>
        <v>5999</v>
      </c>
      <c r="BQ177">
        <f t="shared" si="169"/>
        <v>11782036</v>
      </c>
      <c r="BR177" s="2">
        <f t="shared" si="170"/>
        <v>0</v>
      </c>
      <c r="BS177" s="2">
        <f t="shared" si="171"/>
        <v>0</v>
      </c>
      <c r="BT177" s="2">
        <f t="shared" si="172"/>
        <v>0</v>
      </c>
      <c r="BU177" s="2">
        <f t="shared" si="173"/>
        <v>0</v>
      </c>
      <c r="BV177" s="84">
        <f t="shared" si="174"/>
        <v>0</v>
      </c>
      <c r="BW177" s="2">
        <f t="shared" si="175"/>
        <v>0</v>
      </c>
      <c r="BX177" s="2">
        <f t="shared" si="176"/>
        <v>0</v>
      </c>
      <c r="BY177" s="2">
        <f t="shared" si="177"/>
        <v>0</v>
      </c>
      <c r="BZ177" s="83" t="str">
        <f t="shared" si="178"/>
        <v>N.A.</v>
      </c>
      <c r="CA177" s="2">
        <f t="shared" si="179"/>
        <v>11782036</v>
      </c>
    </row>
    <row r="178" spans="1:79" x14ac:dyDescent="0.2">
      <c r="A178">
        <v>171</v>
      </c>
      <c r="B178" s="2">
        <v>5</v>
      </c>
      <c r="C178" s="2">
        <v>3411</v>
      </c>
      <c r="D178" s="2" t="s">
        <v>270</v>
      </c>
      <c r="E178" s="2">
        <v>3095794</v>
      </c>
      <c r="F178" s="2">
        <v>568.6</v>
      </c>
      <c r="G178" s="2">
        <v>4977</v>
      </c>
      <c r="H178" s="2">
        <v>2829922</v>
      </c>
      <c r="I178" s="2">
        <v>212698</v>
      </c>
      <c r="J178" s="82"/>
      <c r="K178" s="2">
        <v>546</v>
      </c>
      <c r="L178" s="2">
        <f t="shared" si="122"/>
        <v>5174</v>
      </c>
      <c r="M178" s="2">
        <f t="shared" si="123"/>
        <v>2825004</v>
      </c>
      <c r="N178" s="2">
        <f t="shared" si="124"/>
        <v>189553</v>
      </c>
      <c r="O178" s="2">
        <f t="shared" si="125"/>
        <v>33217</v>
      </c>
      <c r="P178" s="2">
        <f t="shared" si="126"/>
        <v>189553</v>
      </c>
      <c r="Q178" s="2">
        <f t="shared" si="127"/>
        <v>0</v>
      </c>
      <c r="R178" s="84">
        <f t="shared" si="128"/>
        <v>189553</v>
      </c>
      <c r="S178" s="2">
        <f t="shared" si="129"/>
        <v>2</v>
      </c>
      <c r="T178" s="2">
        <f t="shared" si="130"/>
        <v>0</v>
      </c>
      <c r="U178" s="2">
        <f t="shared" si="131"/>
        <v>2</v>
      </c>
      <c r="V178" s="83" t="str">
        <f t="shared" si="120"/>
        <v>70% Adj.</v>
      </c>
      <c r="W178" s="2">
        <f t="shared" si="132"/>
        <v>3014557</v>
      </c>
      <c r="X178" s="82"/>
      <c r="Y178" s="2">
        <v>526</v>
      </c>
      <c r="Z178">
        <f t="shared" si="133"/>
        <v>5379</v>
      </c>
      <c r="AA178">
        <f t="shared" si="134"/>
        <v>2829354</v>
      </c>
      <c r="AB178" s="2">
        <f t="shared" si="135"/>
        <v>159864</v>
      </c>
      <c r="AC178" s="2">
        <f t="shared" si="136"/>
        <v>23900</v>
      </c>
      <c r="AD178" s="2">
        <f t="shared" si="137"/>
        <v>159864</v>
      </c>
      <c r="AE178" s="2">
        <f t="shared" si="138"/>
        <v>0</v>
      </c>
      <c r="AF178" s="84">
        <f t="shared" si="139"/>
        <v>159864</v>
      </c>
      <c r="AG178" s="2">
        <f t="shared" si="140"/>
        <v>2</v>
      </c>
      <c r="AH178" s="2">
        <f t="shared" si="141"/>
        <v>0</v>
      </c>
      <c r="AI178" s="2">
        <f t="shared" si="142"/>
        <v>2</v>
      </c>
      <c r="AJ178" s="83" t="str">
        <f t="shared" si="143"/>
        <v>60% Adj.</v>
      </c>
      <c r="AK178" s="2">
        <f t="shared" si="144"/>
        <v>2989218</v>
      </c>
      <c r="AM178" s="2">
        <v>504</v>
      </c>
      <c r="AN178">
        <f t="shared" si="145"/>
        <v>5592</v>
      </c>
      <c r="AO178">
        <f t="shared" si="146"/>
        <v>2818368</v>
      </c>
      <c r="AP178" s="2">
        <f t="shared" si="121"/>
        <v>138713</v>
      </c>
      <c r="AQ178" s="2">
        <f t="shared" si="147"/>
        <v>39280</v>
      </c>
      <c r="AR178" s="2">
        <f t="shared" si="148"/>
        <v>138713</v>
      </c>
      <c r="AS178" s="2">
        <f t="shared" si="149"/>
        <v>0</v>
      </c>
      <c r="AT178" s="84">
        <f t="shared" si="150"/>
        <v>138713</v>
      </c>
      <c r="AU178" s="2">
        <f t="shared" si="151"/>
        <v>2</v>
      </c>
      <c r="AV178" s="2">
        <f t="shared" si="152"/>
        <v>0</v>
      </c>
      <c r="AW178" s="2">
        <f t="shared" si="153"/>
        <v>2</v>
      </c>
      <c r="AX178" s="83" t="str">
        <f t="shared" si="154"/>
        <v>50% Adj.</v>
      </c>
      <c r="AY178" s="2">
        <f t="shared" si="155"/>
        <v>2957081</v>
      </c>
      <c r="AZ178" s="82"/>
      <c r="BA178" s="2">
        <v>483</v>
      </c>
      <c r="BB178">
        <f t="shared" si="156"/>
        <v>5814</v>
      </c>
      <c r="BC178">
        <f t="shared" si="157"/>
        <v>2808162</v>
      </c>
      <c r="BD178" s="2">
        <f t="shared" si="158"/>
        <v>115053</v>
      </c>
      <c r="BE178" s="2">
        <f t="shared" si="159"/>
        <v>38390</v>
      </c>
      <c r="BF178" s="2">
        <f t="shared" si="160"/>
        <v>115053</v>
      </c>
      <c r="BG178" s="2">
        <f t="shared" si="161"/>
        <v>0</v>
      </c>
      <c r="BH178" s="84">
        <f t="shared" si="162"/>
        <v>115053</v>
      </c>
      <c r="BI178" s="2">
        <f t="shared" si="163"/>
        <v>2</v>
      </c>
      <c r="BJ178" s="2">
        <f t="shared" si="164"/>
        <v>0</v>
      </c>
      <c r="BK178" s="2">
        <f t="shared" si="165"/>
        <v>2</v>
      </c>
      <c r="BL178" s="83" t="str">
        <f t="shared" si="166"/>
        <v>40% Adj.</v>
      </c>
      <c r="BM178" s="2">
        <f t="shared" si="167"/>
        <v>2923215</v>
      </c>
      <c r="BO178" s="2">
        <v>459</v>
      </c>
      <c r="BP178">
        <f t="shared" si="168"/>
        <v>6045</v>
      </c>
      <c r="BQ178">
        <f t="shared" si="169"/>
        <v>2774655</v>
      </c>
      <c r="BR178" s="2">
        <f t="shared" si="170"/>
        <v>96342</v>
      </c>
      <c r="BS178" s="2">
        <f t="shared" si="171"/>
        <v>61589</v>
      </c>
      <c r="BT178" s="2">
        <f t="shared" si="172"/>
        <v>96342</v>
      </c>
      <c r="BU178" s="2">
        <f t="shared" si="173"/>
        <v>0</v>
      </c>
      <c r="BV178" s="84">
        <f t="shared" si="174"/>
        <v>96342</v>
      </c>
      <c r="BW178" s="2">
        <f t="shared" si="175"/>
        <v>2</v>
      </c>
      <c r="BX178" s="2">
        <f t="shared" si="176"/>
        <v>0</v>
      </c>
      <c r="BY178" s="2">
        <f t="shared" si="177"/>
        <v>2</v>
      </c>
      <c r="BZ178" s="83" t="str">
        <f t="shared" si="178"/>
        <v>30% Adj.</v>
      </c>
      <c r="CA178" s="2">
        <f t="shared" si="179"/>
        <v>2870997</v>
      </c>
    </row>
    <row r="179" spans="1:79" x14ac:dyDescent="0.2">
      <c r="A179">
        <v>172</v>
      </c>
      <c r="B179" s="2">
        <v>7</v>
      </c>
      <c r="C179" s="2">
        <v>3420</v>
      </c>
      <c r="D179" s="2" t="s">
        <v>152</v>
      </c>
      <c r="E179" s="2">
        <v>3413491</v>
      </c>
      <c r="F179" s="2">
        <v>683.8</v>
      </c>
      <c r="G179" s="2">
        <v>4931</v>
      </c>
      <c r="H179" s="2">
        <v>3371818</v>
      </c>
      <c r="I179" s="2">
        <v>33338</v>
      </c>
      <c r="J179" s="82"/>
      <c r="K179" s="2">
        <v>692</v>
      </c>
      <c r="L179" s="2">
        <f t="shared" si="122"/>
        <v>5128</v>
      </c>
      <c r="M179" s="2">
        <f t="shared" si="123"/>
        <v>3548576</v>
      </c>
      <c r="N179" s="2">
        <f t="shared" si="124"/>
        <v>0</v>
      </c>
      <c r="O179" s="2">
        <f t="shared" si="125"/>
        <v>0</v>
      </c>
      <c r="P179" s="2">
        <f t="shared" si="126"/>
        <v>0</v>
      </c>
      <c r="Q179" s="2">
        <f t="shared" si="127"/>
        <v>0</v>
      </c>
      <c r="R179" s="84">
        <f t="shared" si="128"/>
        <v>0</v>
      </c>
      <c r="S179" s="2">
        <f t="shared" si="129"/>
        <v>0</v>
      </c>
      <c r="T179" s="2">
        <f t="shared" si="130"/>
        <v>0</v>
      </c>
      <c r="U179" s="2">
        <f t="shared" si="131"/>
        <v>0</v>
      </c>
      <c r="V179" s="83" t="str">
        <f t="shared" si="120"/>
        <v>N.A.</v>
      </c>
      <c r="W179" s="2">
        <f t="shared" si="132"/>
        <v>3548576</v>
      </c>
      <c r="X179" s="82"/>
      <c r="Y179" s="2">
        <v>684</v>
      </c>
      <c r="Z179">
        <f t="shared" si="133"/>
        <v>5333</v>
      </c>
      <c r="AA179">
        <f t="shared" si="134"/>
        <v>3647772</v>
      </c>
      <c r="AB179" s="2">
        <f t="shared" si="135"/>
        <v>0</v>
      </c>
      <c r="AC179" s="2">
        <f t="shared" si="136"/>
        <v>0</v>
      </c>
      <c r="AD179" s="2">
        <f t="shared" si="137"/>
        <v>0</v>
      </c>
      <c r="AE179" s="2">
        <f t="shared" si="138"/>
        <v>0</v>
      </c>
      <c r="AF179" s="84">
        <f t="shared" si="139"/>
        <v>0</v>
      </c>
      <c r="AG179" s="2">
        <f t="shared" si="140"/>
        <v>0</v>
      </c>
      <c r="AH179" s="2">
        <f t="shared" si="141"/>
        <v>0</v>
      </c>
      <c r="AI179" s="2">
        <f t="shared" si="142"/>
        <v>0</v>
      </c>
      <c r="AJ179" s="83" t="str">
        <f t="shared" si="143"/>
        <v>N.A.</v>
      </c>
      <c r="AK179" s="2">
        <f t="shared" si="144"/>
        <v>3647772</v>
      </c>
      <c r="AM179" s="2">
        <v>671</v>
      </c>
      <c r="AN179">
        <f t="shared" si="145"/>
        <v>5546</v>
      </c>
      <c r="AO179">
        <f t="shared" si="146"/>
        <v>3721366</v>
      </c>
      <c r="AP179" s="2">
        <f t="shared" si="121"/>
        <v>0</v>
      </c>
      <c r="AQ179" s="2">
        <f t="shared" si="147"/>
        <v>0</v>
      </c>
      <c r="AR179" s="2">
        <f t="shared" si="148"/>
        <v>0</v>
      </c>
      <c r="AS179" s="2">
        <f t="shared" si="149"/>
        <v>0</v>
      </c>
      <c r="AT179" s="84">
        <f t="shared" si="150"/>
        <v>0</v>
      </c>
      <c r="AU179" s="2">
        <f t="shared" si="151"/>
        <v>0</v>
      </c>
      <c r="AV179" s="2">
        <f t="shared" si="152"/>
        <v>0</v>
      </c>
      <c r="AW179" s="2">
        <f t="shared" si="153"/>
        <v>0</v>
      </c>
      <c r="AX179" s="83" t="str">
        <f t="shared" si="154"/>
        <v>N.A.</v>
      </c>
      <c r="AY179" s="2">
        <f t="shared" si="155"/>
        <v>3721366</v>
      </c>
      <c r="AZ179" s="82"/>
      <c r="BA179" s="2">
        <v>657</v>
      </c>
      <c r="BB179">
        <f t="shared" si="156"/>
        <v>5768</v>
      </c>
      <c r="BC179">
        <f t="shared" si="157"/>
        <v>3789576</v>
      </c>
      <c r="BD179" s="2">
        <f t="shared" si="158"/>
        <v>0</v>
      </c>
      <c r="BE179" s="2">
        <f t="shared" si="159"/>
        <v>0</v>
      </c>
      <c r="BF179" s="2">
        <f t="shared" si="160"/>
        <v>0</v>
      </c>
      <c r="BG179" s="2">
        <f t="shared" si="161"/>
        <v>0</v>
      </c>
      <c r="BH179" s="84">
        <f t="shared" si="162"/>
        <v>0</v>
      </c>
      <c r="BI179" s="2">
        <f t="shared" si="163"/>
        <v>0</v>
      </c>
      <c r="BJ179" s="2">
        <f t="shared" si="164"/>
        <v>0</v>
      </c>
      <c r="BK179" s="2">
        <f t="shared" si="165"/>
        <v>0</v>
      </c>
      <c r="BL179" s="83" t="str">
        <f t="shared" si="166"/>
        <v>N.A.</v>
      </c>
      <c r="BM179" s="2">
        <f t="shared" si="167"/>
        <v>3789576</v>
      </c>
      <c r="BO179" s="2">
        <v>652</v>
      </c>
      <c r="BP179">
        <f t="shared" si="168"/>
        <v>5999</v>
      </c>
      <c r="BQ179">
        <f t="shared" si="169"/>
        <v>3911348</v>
      </c>
      <c r="BR179" s="2">
        <f t="shared" si="170"/>
        <v>0</v>
      </c>
      <c r="BS179" s="2">
        <f t="shared" si="171"/>
        <v>0</v>
      </c>
      <c r="BT179" s="2">
        <f t="shared" si="172"/>
        <v>0</v>
      </c>
      <c r="BU179" s="2">
        <f t="shared" si="173"/>
        <v>0</v>
      </c>
      <c r="BV179" s="84">
        <f t="shared" si="174"/>
        <v>0</v>
      </c>
      <c r="BW179" s="2">
        <f t="shared" si="175"/>
        <v>0</v>
      </c>
      <c r="BX179" s="2">
        <f t="shared" si="176"/>
        <v>0</v>
      </c>
      <c r="BY179" s="2">
        <f t="shared" si="177"/>
        <v>0</v>
      </c>
      <c r="BZ179" s="83" t="str">
        <f t="shared" si="178"/>
        <v>N.A.</v>
      </c>
      <c r="CA179" s="2">
        <f t="shared" si="179"/>
        <v>3911348</v>
      </c>
    </row>
    <row r="180" spans="1:79" x14ac:dyDescent="0.2">
      <c r="A180">
        <v>173</v>
      </c>
      <c r="B180" s="2">
        <v>14</v>
      </c>
      <c r="C180" s="2">
        <v>3465</v>
      </c>
      <c r="D180" s="2" t="s">
        <v>153</v>
      </c>
      <c r="E180" s="2">
        <v>1699287</v>
      </c>
      <c r="F180" s="2">
        <v>352.7</v>
      </c>
      <c r="G180" s="2">
        <v>4931</v>
      </c>
      <c r="H180" s="2">
        <v>1739164</v>
      </c>
      <c r="I180" s="2">
        <v>27759</v>
      </c>
      <c r="J180" s="82"/>
      <c r="K180" s="2">
        <v>353</v>
      </c>
      <c r="L180" s="2">
        <f t="shared" si="122"/>
        <v>5128</v>
      </c>
      <c r="M180" s="2">
        <f t="shared" si="123"/>
        <v>1810184</v>
      </c>
      <c r="N180" s="2">
        <f t="shared" si="124"/>
        <v>0</v>
      </c>
      <c r="O180" s="2">
        <f t="shared" si="125"/>
        <v>0</v>
      </c>
      <c r="P180" s="2">
        <f t="shared" si="126"/>
        <v>0</v>
      </c>
      <c r="Q180" s="2">
        <f t="shared" si="127"/>
        <v>0</v>
      </c>
      <c r="R180" s="84">
        <f t="shared" si="128"/>
        <v>0</v>
      </c>
      <c r="S180" s="2">
        <f t="shared" si="129"/>
        <v>0</v>
      </c>
      <c r="T180" s="2">
        <f t="shared" si="130"/>
        <v>0</v>
      </c>
      <c r="U180" s="2">
        <f t="shared" si="131"/>
        <v>0</v>
      </c>
      <c r="V180" s="83" t="str">
        <f t="shared" si="120"/>
        <v>N.A.</v>
      </c>
      <c r="W180" s="2">
        <f t="shared" si="132"/>
        <v>1810184</v>
      </c>
      <c r="X180" s="82"/>
      <c r="Y180" s="2">
        <v>354</v>
      </c>
      <c r="Z180">
        <f t="shared" si="133"/>
        <v>5333</v>
      </c>
      <c r="AA180">
        <f t="shared" si="134"/>
        <v>1887882</v>
      </c>
      <c r="AB180" s="2">
        <f t="shared" si="135"/>
        <v>0</v>
      </c>
      <c r="AC180" s="2">
        <f t="shared" si="136"/>
        <v>0</v>
      </c>
      <c r="AD180" s="2">
        <f t="shared" si="137"/>
        <v>0</v>
      </c>
      <c r="AE180" s="2">
        <f t="shared" si="138"/>
        <v>0</v>
      </c>
      <c r="AF180" s="84">
        <f t="shared" si="139"/>
        <v>0</v>
      </c>
      <c r="AG180" s="2">
        <f t="shared" si="140"/>
        <v>0</v>
      </c>
      <c r="AH180" s="2">
        <f t="shared" si="141"/>
        <v>0</v>
      </c>
      <c r="AI180" s="2">
        <f t="shared" si="142"/>
        <v>0</v>
      </c>
      <c r="AJ180" s="83" t="str">
        <f t="shared" si="143"/>
        <v>N.A.</v>
      </c>
      <c r="AK180" s="2">
        <f t="shared" si="144"/>
        <v>1887882</v>
      </c>
      <c r="AM180" s="2">
        <v>351</v>
      </c>
      <c r="AN180">
        <f t="shared" si="145"/>
        <v>5546</v>
      </c>
      <c r="AO180">
        <f t="shared" si="146"/>
        <v>1946646</v>
      </c>
      <c r="AP180" s="2">
        <f t="shared" si="121"/>
        <v>0</v>
      </c>
      <c r="AQ180" s="2">
        <f t="shared" si="147"/>
        <v>0</v>
      </c>
      <c r="AR180" s="2">
        <f t="shared" si="148"/>
        <v>0</v>
      </c>
      <c r="AS180" s="2">
        <f t="shared" si="149"/>
        <v>0</v>
      </c>
      <c r="AT180" s="84">
        <f t="shared" si="150"/>
        <v>0</v>
      </c>
      <c r="AU180" s="2">
        <f t="shared" si="151"/>
        <v>0</v>
      </c>
      <c r="AV180" s="2">
        <f t="shared" si="152"/>
        <v>0</v>
      </c>
      <c r="AW180" s="2">
        <f t="shared" si="153"/>
        <v>0</v>
      </c>
      <c r="AX180" s="83" t="str">
        <f t="shared" si="154"/>
        <v>N.A.</v>
      </c>
      <c r="AY180" s="2">
        <f t="shared" si="155"/>
        <v>1946646</v>
      </c>
      <c r="AZ180" s="82"/>
      <c r="BA180" s="2">
        <v>357</v>
      </c>
      <c r="BB180">
        <f t="shared" si="156"/>
        <v>5768</v>
      </c>
      <c r="BC180">
        <f t="shared" si="157"/>
        <v>2059176</v>
      </c>
      <c r="BD180" s="2">
        <f t="shared" si="158"/>
        <v>0</v>
      </c>
      <c r="BE180" s="2">
        <f t="shared" si="159"/>
        <v>0</v>
      </c>
      <c r="BF180" s="2">
        <f t="shared" si="160"/>
        <v>0</v>
      </c>
      <c r="BG180" s="2">
        <f t="shared" si="161"/>
        <v>0</v>
      </c>
      <c r="BH180" s="84">
        <f t="shared" si="162"/>
        <v>0</v>
      </c>
      <c r="BI180" s="2">
        <f t="shared" si="163"/>
        <v>0</v>
      </c>
      <c r="BJ180" s="2">
        <f t="shared" si="164"/>
        <v>0</v>
      </c>
      <c r="BK180" s="2">
        <f t="shared" si="165"/>
        <v>0</v>
      </c>
      <c r="BL180" s="83" t="str">
        <f t="shared" si="166"/>
        <v>N.A.</v>
      </c>
      <c r="BM180" s="2">
        <f t="shared" si="167"/>
        <v>2059176</v>
      </c>
      <c r="BO180" s="2">
        <v>361</v>
      </c>
      <c r="BP180">
        <f t="shared" si="168"/>
        <v>5999</v>
      </c>
      <c r="BQ180">
        <f t="shared" si="169"/>
        <v>2165639</v>
      </c>
      <c r="BR180" s="2">
        <f t="shared" si="170"/>
        <v>0</v>
      </c>
      <c r="BS180" s="2">
        <f t="shared" si="171"/>
        <v>0</v>
      </c>
      <c r="BT180" s="2">
        <f t="shared" si="172"/>
        <v>0</v>
      </c>
      <c r="BU180" s="2">
        <f t="shared" si="173"/>
        <v>0</v>
      </c>
      <c r="BV180" s="84">
        <f t="shared" si="174"/>
        <v>0</v>
      </c>
      <c r="BW180" s="2">
        <f t="shared" si="175"/>
        <v>0</v>
      </c>
      <c r="BX180" s="2">
        <f t="shared" si="176"/>
        <v>0</v>
      </c>
      <c r="BY180" s="2">
        <f t="shared" si="177"/>
        <v>0</v>
      </c>
      <c r="BZ180" s="83" t="str">
        <f t="shared" si="178"/>
        <v>N.A.</v>
      </c>
      <c r="CA180" s="2">
        <f t="shared" si="179"/>
        <v>2165639</v>
      </c>
    </row>
    <row r="181" spans="1:79" x14ac:dyDescent="0.2">
      <c r="A181">
        <v>174</v>
      </c>
      <c r="B181" s="2">
        <v>5</v>
      </c>
      <c r="C181" s="2">
        <v>3537</v>
      </c>
      <c r="D181" s="2" t="s">
        <v>154</v>
      </c>
      <c r="E181" s="2">
        <v>2218453</v>
      </c>
      <c r="F181" s="2">
        <v>423</v>
      </c>
      <c r="G181" s="2">
        <v>4931</v>
      </c>
      <c r="H181" s="2">
        <v>2085813</v>
      </c>
      <c r="I181" s="2">
        <v>106112</v>
      </c>
      <c r="J181" s="82"/>
      <c r="K181" s="2">
        <v>401</v>
      </c>
      <c r="L181" s="2">
        <f t="shared" si="122"/>
        <v>5128</v>
      </c>
      <c r="M181" s="2">
        <f t="shared" si="123"/>
        <v>2056328</v>
      </c>
      <c r="N181" s="2">
        <f t="shared" si="124"/>
        <v>113488</v>
      </c>
      <c r="O181" s="2">
        <f t="shared" si="125"/>
        <v>50343</v>
      </c>
      <c r="P181" s="2">
        <f t="shared" si="126"/>
        <v>113488</v>
      </c>
      <c r="Q181" s="2">
        <f t="shared" si="127"/>
        <v>0</v>
      </c>
      <c r="R181" s="84">
        <f t="shared" si="128"/>
        <v>113488</v>
      </c>
      <c r="S181" s="2">
        <f t="shared" si="129"/>
        <v>2</v>
      </c>
      <c r="T181" s="2">
        <f t="shared" si="130"/>
        <v>0</v>
      </c>
      <c r="U181" s="2">
        <f t="shared" si="131"/>
        <v>2</v>
      </c>
      <c r="V181" s="83" t="str">
        <f t="shared" si="120"/>
        <v>70% Adj.</v>
      </c>
      <c r="W181" s="2">
        <f t="shared" si="132"/>
        <v>2169816</v>
      </c>
      <c r="X181" s="82"/>
      <c r="Y181" s="2">
        <v>390</v>
      </c>
      <c r="Z181">
        <f t="shared" si="133"/>
        <v>5333</v>
      </c>
      <c r="AA181">
        <f t="shared" si="134"/>
        <v>2079870</v>
      </c>
      <c r="AB181" s="2">
        <f t="shared" si="135"/>
        <v>83150</v>
      </c>
      <c r="AC181" s="2">
        <f t="shared" si="136"/>
        <v>0</v>
      </c>
      <c r="AD181" s="2">
        <f t="shared" si="137"/>
        <v>83150</v>
      </c>
      <c r="AE181" s="2">
        <f t="shared" si="138"/>
        <v>0</v>
      </c>
      <c r="AF181" s="84">
        <f t="shared" si="139"/>
        <v>83150</v>
      </c>
      <c r="AG181" s="2">
        <f t="shared" si="140"/>
        <v>2</v>
      </c>
      <c r="AH181" s="2">
        <f t="shared" si="141"/>
        <v>0</v>
      </c>
      <c r="AI181" s="2">
        <f t="shared" si="142"/>
        <v>2</v>
      </c>
      <c r="AJ181" s="83" t="str">
        <f t="shared" si="143"/>
        <v>60% Adj.</v>
      </c>
      <c r="AK181" s="2">
        <f t="shared" si="144"/>
        <v>2163020</v>
      </c>
      <c r="AM181" s="2">
        <v>370</v>
      </c>
      <c r="AN181">
        <f t="shared" si="145"/>
        <v>5546</v>
      </c>
      <c r="AO181">
        <f t="shared" si="146"/>
        <v>2052020</v>
      </c>
      <c r="AP181" s="2">
        <f t="shared" si="121"/>
        <v>83217</v>
      </c>
      <c r="AQ181" s="2">
        <f t="shared" si="147"/>
        <v>48649</v>
      </c>
      <c r="AR181" s="2">
        <f t="shared" si="148"/>
        <v>83217</v>
      </c>
      <c r="AS181" s="2">
        <f t="shared" si="149"/>
        <v>0</v>
      </c>
      <c r="AT181" s="84">
        <f t="shared" si="150"/>
        <v>83217</v>
      </c>
      <c r="AU181" s="2">
        <f t="shared" si="151"/>
        <v>2</v>
      </c>
      <c r="AV181" s="2">
        <f t="shared" si="152"/>
        <v>0</v>
      </c>
      <c r="AW181" s="2">
        <f t="shared" si="153"/>
        <v>2</v>
      </c>
      <c r="AX181" s="83" t="str">
        <f t="shared" si="154"/>
        <v>50% Adj.</v>
      </c>
      <c r="AY181" s="2">
        <f t="shared" si="155"/>
        <v>2135237</v>
      </c>
      <c r="AZ181" s="82"/>
      <c r="BA181" s="2">
        <v>350</v>
      </c>
      <c r="BB181">
        <f t="shared" si="156"/>
        <v>5768</v>
      </c>
      <c r="BC181">
        <f t="shared" si="157"/>
        <v>2018800</v>
      </c>
      <c r="BD181" s="2">
        <f t="shared" si="158"/>
        <v>79861</v>
      </c>
      <c r="BE181" s="2">
        <f t="shared" si="159"/>
        <v>53740</v>
      </c>
      <c r="BF181" s="2">
        <f t="shared" si="160"/>
        <v>79861</v>
      </c>
      <c r="BG181" s="2">
        <f t="shared" si="161"/>
        <v>0</v>
      </c>
      <c r="BH181" s="84">
        <f t="shared" si="162"/>
        <v>79861</v>
      </c>
      <c r="BI181" s="2">
        <f t="shared" si="163"/>
        <v>2</v>
      </c>
      <c r="BJ181" s="2">
        <f t="shared" si="164"/>
        <v>0</v>
      </c>
      <c r="BK181" s="2">
        <f t="shared" si="165"/>
        <v>2</v>
      </c>
      <c r="BL181" s="83" t="str">
        <f t="shared" si="166"/>
        <v>40% Adj.</v>
      </c>
      <c r="BM181" s="2">
        <f t="shared" si="167"/>
        <v>2098661</v>
      </c>
      <c r="BO181" s="2">
        <v>339</v>
      </c>
      <c r="BP181">
        <f t="shared" si="168"/>
        <v>5999</v>
      </c>
      <c r="BQ181">
        <f t="shared" si="169"/>
        <v>2033661</v>
      </c>
      <c r="BR181" s="2">
        <f t="shared" si="170"/>
        <v>55438</v>
      </c>
      <c r="BS181" s="2">
        <f t="shared" si="171"/>
        <v>5327</v>
      </c>
      <c r="BT181" s="2">
        <f t="shared" si="172"/>
        <v>55438</v>
      </c>
      <c r="BU181" s="2">
        <f t="shared" si="173"/>
        <v>0</v>
      </c>
      <c r="BV181" s="84">
        <f t="shared" si="174"/>
        <v>55438</v>
      </c>
      <c r="BW181" s="2">
        <f t="shared" si="175"/>
        <v>2</v>
      </c>
      <c r="BX181" s="2">
        <f t="shared" si="176"/>
        <v>0</v>
      </c>
      <c r="BY181" s="2">
        <f t="shared" si="177"/>
        <v>2</v>
      </c>
      <c r="BZ181" s="83" t="str">
        <f t="shared" si="178"/>
        <v>30% Adj.</v>
      </c>
      <c r="CA181" s="2">
        <f t="shared" si="179"/>
        <v>2089099</v>
      </c>
    </row>
    <row r="182" spans="1:79" x14ac:dyDescent="0.2">
      <c r="A182">
        <v>175</v>
      </c>
      <c r="B182" s="2">
        <v>12</v>
      </c>
      <c r="C182" s="2">
        <v>3555</v>
      </c>
      <c r="D182" s="2" t="s">
        <v>155</v>
      </c>
      <c r="E182" s="2">
        <v>2897155</v>
      </c>
      <c r="F182" s="2">
        <v>605.20000000000005</v>
      </c>
      <c r="G182" s="2">
        <v>4931</v>
      </c>
      <c r="H182" s="2">
        <v>2984241</v>
      </c>
      <c r="I182" s="2">
        <v>0</v>
      </c>
      <c r="J182" s="82"/>
      <c r="K182" s="2">
        <v>594</v>
      </c>
      <c r="L182" s="2">
        <f t="shared" si="122"/>
        <v>5128</v>
      </c>
      <c r="M182" s="2">
        <f t="shared" si="123"/>
        <v>3046032</v>
      </c>
      <c r="N182" s="2">
        <f t="shared" si="124"/>
        <v>0</v>
      </c>
      <c r="O182" s="2">
        <f t="shared" si="125"/>
        <v>0</v>
      </c>
      <c r="P182" s="2">
        <f t="shared" si="126"/>
        <v>0</v>
      </c>
      <c r="Q182" s="2">
        <f t="shared" si="127"/>
        <v>0</v>
      </c>
      <c r="R182" s="84">
        <f t="shared" si="128"/>
        <v>0</v>
      </c>
      <c r="S182" s="2">
        <f t="shared" si="129"/>
        <v>0</v>
      </c>
      <c r="T182" s="2">
        <f t="shared" si="130"/>
        <v>0</v>
      </c>
      <c r="U182" s="2">
        <f t="shared" si="131"/>
        <v>0</v>
      </c>
      <c r="V182" s="83" t="str">
        <f t="shared" si="120"/>
        <v>N.A.</v>
      </c>
      <c r="W182" s="2">
        <f t="shared" si="132"/>
        <v>3046032</v>
      </c>
      <c r="X182" s="82"/>
      <c r="Y182" s="2">
        <v>581</v>
      </c>
      <c r="Z182">
        <f t="shared" si="133"/>
        <v>5333</v>
      </c>
      <c r="AA182">
        <f t="shared" si="134"/>
        <v>3098473</v>
      </c>
      <c r="AB182" s="2">
        <f t="shared" si="135"/>
        <v>0</v>
      </c>
      <c r="AC182" s="2">
        <f t="shared" si="136"/>
        <v>0</v>
      </c>
      <c r="AD182" s="2">
        <f t="shared" si="137"/>
        <v>0</v>
      </c>
      <c r="AE182" s="2">
        <f t="shared" si="138"/>
        <v>0</v>
      </c>
      <c r="AF182" s="84">
        <f t="shared" si="139"/>
        <v>0</v>
      </c>
      <c r="AG182" s="2">
        <f t="shared" si="140"/>
        <v>0</v>
      </c>
      <c r="AH182" s="2">
        <f t="shared" si="141"/>
        <v>0</v>
      </c>
      <c r="AI182" s="2">
        <f t="shared" si="142"/>
        <v>0</v>
      </c>
      <c r="AJ182" s="83" t="str">
        <f t="shared" si="143"/>
        <v>N.A.</v>
      </c>
      <c r="AK182" s="2">
        <f t="shared" si="144"/>
        <v>3098473</v>
      </c>
      <c r="AM182" s="2">
        <v>572</v>
      </c>
      <c r="AN182">
        <f t="shared" si="145"/>
        <v>5546</v>
      </c>
      <c r="AO182">
        <f t="shared" si="146"/>
        <v>3172312</v>
      </c>
      <c r="AP182" s="2">
        <f t="shared" si="121"/>
        <v>0</v>
      </c>
      <c r="AQ182" s="2">
        <f t="shared" si="147"/>
        <v>0</v>
      </c>
      <c r="AR182" s="2">
        <f t="shared" si="148"/>
        <v>0</v>
      </c>
      <c r="AS182" s="2">
        <f t="shared" si="149"/>
        <v>0</v>
      </c>
      <c r="AT182" s="84">
        <f t="shared" si="150"/>
        <v>0</v>
      </c>
      <c r="AU182" s="2">
        <f t="shared" si="151"/>
        <v>0</v>
      </c>
      <c r="AV182" s="2">
        <f t="shared" si="152"/>
        <v>0</v>
      </c>
      <c r="AW182" s="2">
        <f t="shared" si="153"/>
        <v>0</v>
      </c>
      <c r="AX182" s="83" t="str">
        <f t="shared" si="154"/>
        <v>N.A.</v>
      </c>
      <c r="AY182" s="2">
        <f t="shared" si="155"/>
        <v>3172312</v>
      </c>
      <c r="AZ182" s="82"/>
      <c r="BA182" s="2">
        <v>555</v>
      </c>
      <c r="BB182">
        <f t="shared" si="156"/>
        <v>5768</v>
      </c>
      <c r="BC182">
        <f t="shared" si="157"/>
        <v>3201240</v>
      </c>
      <c r="BD182" s="2">
        <f t="shared" si="158"/>
        <v>0</v>
      </c>
      <c r="BE182" s="2">
        <f t="shared" si="159"/>
        <v>2795</v>
      </c>
      <c r="BF182" s="2">
        <f t="shared" si="160"/>
        <v>0</v>
      </c>
      <c r="BG182" s="2">
        <f t="shared" si="161"/>
        <v>2795</v>
      </c>
      <c r="BH182" s="84">
        <f t="shared" si="162"/>
        <v>2795</v>
      </c>
      <c r="BI182" s="2">
        <f t="shared" si="163"/>
        <v>0</v>
      </c>
      <c r="BJ182" s="2">
        <f t="shared" si="164"/>
        <v>1</v>
      </c>
      <c r="BK182" s="2">
        <f t="shared" si="165"/>
        <v>1</v>
      </c>
      <c r="BL182" s="83" t="str">
        <f t="shared" si="166"/>
        <v>101% Adj.</v>
      </c>
      <c r="BM182" s="2">
        <f t="shared" si="167"/>
        <v>3204035</v>
      </c>
      <c r="BO182" s="2">
        <v>554</v>
      </c>
      <c r="BP182">
        <f t="shared" si="168"/>
        <v>5999</v>
      </c>
      <c r="BQ182">
        <f t="shared" si="169"/>
        <v>3323446</v>
      </c>
      <c r="BR182" s="2">
        <f t="shared" si="170"/>
        <v>0</v>
      </c>
      <c r="BS182" s="2">
        <f t="shared" si="171"/>
        <v>0</v>
      </c>
      <c r="BT182" s="2">
        <f t="shared" si="172"/>
        <v>0</v>
      </c>
      <c r="BU182" s="2">
        <f t="shared" si="173"/>
        <v>0</v>
      </c>
      <c r="BV182" s="84">
        <f t="shared" si="174"/>
        <v>0</v>
      </c>
      <c r="BW182" s="2">
        <f t="shared" si="175"/>
        <v>0</v>
      </c>
      <c r="BX182" s="2">
        <f t="shared" si="176"/>
        <v>0</v>
      </c>
      <c r="BY182" s="2">
        <f t="shared" si="177"/>
        <v>0</v>
      </c>
      <c r="BZ182" s="83" t="str">
        <f t="shared" si="178"/>
        <v>N.A.</v>
      </c>
      <c r="CA182" s="2">
        <f t="shared" si="179"/>
        <v>3323446</v>
      </c>
    </row>
    <row r="183" spans="1:79" x14ac:dyDescent="0.2">
      <c r="A183">
        <v>176</v>
      </c>
      <c r="B183" s="2">
        <v>7</v>
      </c>
      <c r="C183" s="2">
        <v>3582</v>
      </c>
      <c r="D183" s="2" t="s">
        <v>94</v>
      </c>
      <c r="E183" s="2">
        <v>3940610</v>
      </c>
      <c r="F183" s="2">
        <v>735.6</v>
      </c>
      <c r="G183" s="2">
        <v>5015</v>
      </c>
      <c r="H183" s="2">
        <v>3689034</v>
      </c>
      <c r="I183" s="2">
        <v>201261</v>
      </c>
      <c r="J183" s="82"/>
      <c r="K183" s="2">
        <v>736</v>
      </c>
      <c r="L183" s="2">
        <f t="shared" si="122"/>
        <v>5212</v>
      </c>
      <c r="M183" s="2">
        <f t="shared" si="123"/>
        <v>3836032</v>
      </c>
      <c r="N183" s="2">
        <f t="shared" si="124"/>
        <v>73205</v>
      </c>
      <c r="O183" s="2">
        <f t="shared" si="125"/>
        <v>0</v>
      </c>
      <c r="P183" s="2">
        <f t="shared" si="126"/>
        <v>73205</v>
      </c>
      <c r="Q183" s="2">
        <f t="shared" si="127"/>
        <v>0</v>
      </c>
      <c r="R183" s="84">
        <f t="shared" si="128"/>
        <v>73205</v>
      </c>
      <c r="S183" s="2">
        <f t="shared" si="129"/>
        <v>2</v>
      </c>
      <c r="T183" s="2">
        <f t="shared" si="130"/>
        <v>0</v>
      </c>
      <c r="U183" s="2">
        <f t="shared" si="131"/>
        <v>2</v>
      </c>
      <c r="V183" s="83" t="str">
        <f t="shared" si="120"/>
        <v>70% Adj.</v>
      </c>
      <c r="W183" s="2">
        <f t="shared" si="132"/>
        <v>3909237</v>
      </c>
      <c r="X183" s="82"/>
      <c r="Y183" s="2">
        <v>736</v>
      </c>
      <c r="Z183">
        <f t="shared" si="133"/>
        <v>5417</v>
      </c>
      <c r="AA183">
        <f t="shared" si="134"/>
        <v>3986912</v>
      </c>
      <c r="AB183" s="2">
        <f t="shared" si="135"/>
        <v>0</v>
      </c>
      <c r="AC183" s="2">
        <f t="shared" si="136"/>
        <v>0</v>
      </c>
      <c r="AD183" s="2">
        <f t="shared" si="137"/>
        <v>0</v>
      </c>
      <c r="AE183" s="2">
        <f t="shared" si="138"/>
        <v>0</v>
      </c>
      <c r="AF183" s="84">
        <f t="shared" si="139"/>
        <v>0</v>
      </c>
      <c r="AG183" s="2">
        <f t="shared" si="140"/>
        <v>0</v>
      </c>
      <c r="AH183" s="2">
        <f t="shared" si="141"/>
        <v>0</v>
      </c>
      <c r="AI183" s="2">
        <f t="shared" si="142"/>
        <v>0</v>
      </c>
      <c r="AJ183" s="83" t="str">
        <f t="shared" si="143"/>
        <v>N.A.</v>
      </c>
      <c r="AK183" s="2">
        <f t="shared" si="144"/>
        <v>3986912</v>
      </c>
      <c r="AM183" s="2">
        <v>711</v>
      </c>
      <c r="AN183">
        <f t="shared" si="145"/>
        <v>5630</v>
      </c>
      <c r="AO183">
        <f t="shared" si="146"/>
        <v>4002930</v>
      </c>
      <c r="AP183" s="2">
        <f t="shared" si="121"/>
        <v>0</v>
      </c>
      <c r="AQ183" s="2">
        <f t="shared" si="147"/>
        <v>23851</v>
      </c>
      <c r="AR183" s="2">
        <f t="shared" si="148"/>
        <v>0</v>
      </c>
      <c r="AS183" s="2">
        <f t="shared" si="149"/>
        <v>23851</v>
      </c>
      <c r="AT183" s="84">
        <f t="shared" si="150"/>
        <v>23851</v>
      </c>
      <c r="AU183" s="2">
        <f t="shared" si="151"/>
        <v>0</v>
      </c>
      <c r="AV183" s="2">
        <f t="shared" si="152"/>
        <v>1</v>
      </c>
      <c r="AW183" s="2">
        <f t="shared" si="153"/>
        <v>1</v>
      </c>
      <c r="AX183" s="83" t="str">
        <f t="shared" si="154"/>
        <v>101% Adj.</v>
      </c>
      <c r="AY183" s="2">
        <f t="shared" si="155"/>
        <v>4026781</v>
      </c>
      <c r="AZ183" s="82"/>
      <c r="BA183" s="2">
        <v>692</v>
      </c>
      <c r="BB183">
        <f t="shared" si="156"/>
        <v>5852</v>
      </c>
      <c r="BC183">
        <f t="shared" si="157"/>
        <v>4049584</v>
      </c>
      <c r="BD183" s="2">
        <f t="shared" si="158"/>
        <v>0</v>
      </c>
      <c r="BE183" s="2">
        <f t="shared" si="159"/>
        <v>0</v>
      </c>
      <c r="BF183" s="2">
        <f t="shared" si="160"/>
        <v>0</v>
      </c>
      <c r="BG183" s="2">
        <f t="shared" si="161"/>
        <v>0</v>
      </c>
      <c r="BH183" s="84">
        <f t="shared" si="162"/>
        <v>0</v>
      </c>
      <c r="BI183" s="2">
        <f t="shared" si="163"/>
        <v>0</v>
      </c>
      <c r="BJ183" s="2">
        <f t="shared" si="164"/>
        <v>0</v>
      </c>
      <c r="BK183" s="2">
        <f t="shared" si="165"/>
        <v>0</v>
      </c>
      <c r="BL183" s="83" t="str">
        <f t="shared" si="166"/>
        <v>N.A.</v>
      </c>
      <c r="BM183" s="2">
        <f t="shared" si="167"/>
        <v>4049584</v>
      </c>
      <c r="BO183" s="2">
        <v>673</v>
      </c>
      <c r="BP183">
        <f t="shared" si="168"/>
        <v>6083</v>
      </c>
      <c r="BQ183">
        <f t="shared" si="169"/>
        <v>4093859</v>
      </c>
      <c r="BR183" s="2">
        <f t="shared" si="170"/>
        <v>0</v>
      </c>
      <c r="BS183" s="2">
        <f t="shared" si="171"/>
        <v>0</v>
      </c>
      <c r="BT183" s="2">
        <f t="shared" si="172"/>
        <v>0</v>
      </c>
      <c r="BU183" s="2">
        <f t="shared" si="173"/>
        <v>0</v>
      </c>
      <c r="BV183" s="84">
        <f t="shared" si="174"/>
        <v>0</v>
      </c>
      <c r="BW183" s="2">
        <f t="shared" si="175"/>
        <v>0</v>
      </c>
      <c r="BX183" s="2">
        <f t="shared" si="176"/>
        <v>0</v>
      </c>
      <c r="BY183" s="2">
        <f t="shared" si="177"/>
        <v>0</v>
      </c>
      <c r="BZ183" s="83" t="str">
        <f t="shared" si="178"/>
        <v>N.A.</v>
      </c>
      <c r="CA183" s="2">
        <f t="shared" si="179"/>
        <v>4093859</v>
      </c>
    </row>
    <row r="184" spans="1:79" x14ac:dyDescent="0.2">
      <c r="A184">
        <v>177</v>
      </c>
      <c r="B184" s="2">
        <v>12</v>
      </c>
      <c r="C184" s="2">
        <v>3600</v>
      </c>
      <c r="D184" s="2" t="s">
        <v>156</v>
      </c>
      <c r="E184" s="2">
        <v>10658329</v>
      </c>
      <c r="F184" s="2">
        <v>2277.9</v>
      </c>
      <c r="G184" s="2">
        <v>4931</v>
      </c>
      <c r="H184" s="2">
        <v>11232325</v>
      </c>
      <c r="I184" s="2">
        <v>0</v>
      </c>
      <c r="J184" s="82"/>
      <c r="K184" s="2">
        <v>2281</v>
      </c>
      <c r="L184" s="2">
        <f t="shared" si="122"/>
        <v>5128</v>
      </c>
      <c r="M184" s="2">
        <f t="shared" si="123"/>
        <v>11696968</v>
      </c>
      <c r="N184" s="2">
        <f t="shared" si="124"/>
        <v>0</v>
      </c>
      <c r="O184" s="2">
        <f t="shared" si="125"/>
        <v>0</v>
      </c>
      <c r="P184" s="2">
        <f t="shared" si="126"/>
        <v>0</v>
      </c>
      <c r="Q184" s="2">
        <f t="shared" si="127"/>
        <v>0</v>
      </c>
      <c r="R184" s="84">
        <f t="shared" si="128"/>
        <v>0</v>
      </c>
      <c r="S184" s="2">
        <f t="shared" si="129"/>
        <v>0</v>
      </c>
      <c r="T184" s="2">
        <f t="shared" si="130"/>
        <v>0</v>
      </c>
      <c r="U184" s="2">
        <f t="shared" si="131"/>
        <v>0</v>
      </c>
      <c r="V184" s="83" t="str">
        <f t="shared" si="120"/>
        <v>N.A.</v>
      </c>
      <c r="W184" s="2">
        <f t="shared" si="132"/>
        <v>11696968</v>
      </c>
      <c r="X184" s="82"/>
      <c r="Y184" s="2">
        <v>2281</v>
      </c>
      <c r="Z184">
        <f t="shared" si="133"/>
        <v>5333</v>
      </c>
      <c r="AA184">
        <f t="shared" si="134"/>
        <v>12164573</v>
      </c>
      <c r="AB184" s="2">
        <f t="shared" si="135"/>
        <v>0</v>
      </c>
      <c r="AC184" s="2">
        <f t="shared" si="136"/>
        <v>0</v>
      </c>
      <c r="AD184" s="2">
        <f t="shared" si="137"/>
        <v>0</v>
      </c>
      <c r="AE184" s="2">
        <f t="shared" si="138"/>
        <v>0</v>
      </c>
      <c r="AF184" s="84">
        <f t="shared" si="139"/>
        <v>0</v>
      </c>
      <c r="AG184" s="2">
        <f t="shared" si="140"/>
        <v>0</v>
      </c>
      <c r="AH184" s="2">
        <f t="shared" si="141"/>
        <v>0</v>
      </c>
      <c r="AI184" s="2">
        <f t="shared" si="142"/>
        <v>0</v>
      </c>
      <c r="AJ184" s="83" t="str">
        <f t="shared" si="143"/>
        <v>N.A.</v>
      </c>
      <c r="AK184" s="2">
        <f t="shared" si="144"/>
        <v>12164573</v>
      </c>
      <c r="AM184" s="2">
        <v>2276</v>
      </c>
      <c r="AN184">
        <f t="shared" si="145"/>
        <v>5546</v>
      </c>
      <c r="AO184">
        <f t="shared" si="146"/>
        <v>12622696</v>
      </c>
      <c r="AP184" s="2">
        <f t="shared" si="121"/>
        <v>0</v>
      </c>
      <c r="AQ184" s="2">
        <f t="shared" si="147"/>
        <v>0</v>
      </c>
      <c r="AR184" s="2">
        <f t="shared" si="148"/>
        <v>0</v>
      </c>
      <c r="AS184" s="2">
        <f t="shared" si="149"/>
        <v>0</v>
      </c>
      <c r="AT184" s="84">
        <f t="shared" si="150"/>
        <v>0</v>
      </c>
      <c r="AU184" s="2">
        <f t="shared" si="151"/>
        <v>0</v>
      </c>
      <c r="AV184" s="2">
        <f t="shared" si="152"/>
        <v>0</v>
      </c>
      <c r="AW184" s="2">
        <f t="shared" si="153"/>
        <v>0</v>
      </c>
      <c r="AX184" s="83" t="str">
        <f t="shared" si="154"/>
        <v>N.A.</v>
      </c>
      <c r="AY184" s="2">
        <f t="shared" si="155"/>
        <v>12622696</v>
      </c>
      <c r="AZ184" s="82"/>
      <c r="BA184" s="2">
        <v>2295</v>
      </c>
      <c r="BB184">
        <f t="shared" si="156"/>
        <v>5768</v>
      </c>
      <c r="BC184">
        <f t="shared" si="157"/>
        <v>13237560</v>
      </c>
      <c r="BD184" s="2">
        <f t="shared" si="158"/>
        <v>0</v>
      </c>
      <c r="BE184" s="2">
        <f t="shared" si="159"/>
        <v>0</v>
      </c>
      <c r="BF184" s="2">
        <f t="shared" si="160"/>
        <v>0</v>
      </c>
      <c r="BG184" s="2">
        <f t="shared" si="161"/>
        <v>0</v>
      </c>
      <c r="BH184" s="84">
        <f t="shared" si="162"/>
        <v>0</v>
      </c>
      <c r="BI184" s="2">
        <f t="shared" si="163"/>
        <v>0</v>
      </c>
      <c r="BJ184" s="2">
        <f t="shared" si="164"/>
        <v>0</v>
      </c>
      <c r="BK184" s="2">
        <f t="shared" si="165"/>
        <v>0</v>
      </c>
      <c r="BL184" s="83" t="str">
        <f t="shared" si="166"/>
        <v>N.A.</v>
      </c>
      <c r="BM184" s="2">
        <f t="shared" si="167"/>
        <v>13237560</v>
      </c>
      <c r="BO184" s="2">
        <v>2297</v>
      </c>
      <c r="BP184">
        <f t="shared" si="168"/>
        <v>5999</v>
      </c>
      <c r="BQ184">
        <f t="shared" si="169"/>
        <v>13779703</v>
      </c>
      <c r="BR184" s="2">
        <f t="shared" si="170"/>
        <v>0</v>
      </c>
      <c r="BS184" s="2">
        <f t="shared" si="171"/>
        <v>0</v>
      </c>
      <c r="BT184" s="2">
        <f t="shared" si="172"/>
        <v>0</v>
      </c>
      <c r="BU184" s="2">
        <f t="shared" si="173"/>
        <v>0</v>
      </c>
      <c r="BV184" s="84">
        <f t="shared" si="174"/>
        <v>0</v>
      </c>
      <c r="BW184" s="2">
        <f t="shared" si="175"/>
        <v>0</v>
      </c>
      <c r="BX184" s="2">
        <f t="shared" si="176"/>
        <v>0</v>
      </c>
      <c r="BY184" s="2">
        <f t="shared" si="177"/>
        <v>0</v>
      </c>
      <c r="BZ184" s="83" t="str">
        <f t="shared" si="178"/>
        <v>N.A.</v>
      </c>
      <c r="CA184" s="2">
        <f t="shared" si="179"/>
        <v>13779703</v>
      </c>
    </row>
    <row r="185" spans="1:79" x14ac:dyDescent="0.2">
      <c r="A185">
        <v>178</v>
      </c>
      <c r="B185" s="2">
        <v>14</v>
      </c>
      <c r="C185" s="2">
        <v>3609</v>
      </c>
      <c r="D185" s="2" t="s">
        <v>157</v>
      </c>
      <c r="E185" s="2">
        <v>1788623</v>
      </c>
      <c r="F185" s="2">
        <v>326.60000000000002</v>
      </c>
      <c r="G185" s="2">
        <v>4931</v>
      </c>
      <c r="H185" s="2">
        <v>1610465</v>
      </c>
      <c r="I185" s="2">
        <v>142526</v>
      </c>
      <c r="J185" s="82"/>
      <c r="K185" s="2">
        <v>326</v>
      </c>
      <c r="L185" s="2">
        <f t="shared" si="122"/>
        <v>5128</v>
      </c>
      <c r="M185" s="2">
        <f t="shared" si="123"/>
        <v>1671728</v>
      </c>
      <c r="N185" s="2">
        <f t="shared" si="124"/>
        <v>81827</v>
      </c>
      <c r="O185" s="2">
        <f t="shared" si="125"/>
        <v>0</v>
      </c>
      <c r="P185" s="2">
        <f t="shared" si="126"/>
        <v>81827</v>
      </c>
      <c r="Q185" s="2">
        <f t="shared" si="127"/>
        <v>0</v>
      </c>
      <c r="R185" s="84">
        <f t="shared" si="128"/>
        <v>81827</v>
      </c>
      <c r="S185" s="2">
        <f t="shared" si="129"/>
        <v>2</v>
      </c>
      <c r="T185" s="2">
        <f t="shared" si="130"/>
        <v>0</v>
      </c>
      <c r="U185" s="2">
        <f t="shared" si="131"/>
        <v>2</v>
      </c>
      <c r="V185" s="83" t="str">
        <f t="shared" si="120"/>
        <v>70% Adj.</v>
      </c>
      <c r="W185" s="2">
        <f t="shared" si="132"/>
        <v>1753555</v>
      </c>
      <c r="X185" s="82"/>
      <c r="Y185" s="2">
        <v>318</v>
      </c>
      <c r="Z185">
        <f t="shared" si="133"/>
        <v>5333</v>
      </c>
      <c r="AA185">
        <f t="shared" si="134"/>
        <v>1695894</v>
      </c>
      <c r="AB185" s="2">
        <f t="shared" si="135"/>
        <v>55637</v>
      </c>
      <c r="AC185" s="2">
        <f t="shared" si="136"/>
        <v>0</v>
      </c>
      <c r="AD185" s="2">
        <f t="shared" si="137"/>
        <v>55637</v>
      </c>
      <c r="AE185" s="2">
        <f t="shared" si="138"/>
        <v>0</v>
      </c>
      <c r="AF185" s="84">
        <f t="shared" si="139"/>
        <v>55637</v>
      </c>
      <c r="AG185" s="2">
        <f t="shared" si="140"/>
        <v>2</v>
      </c>
      <c r="AH185" s="2">
        <f t="shared" si="141"/>
        <v>0</v>
      </c>
      <c r="AI185" s="2">
        <f t="shared" si="142"/>
        <v>2</v>
      </c>
      <c r="AJ185" s="83" t="str">
        <f t="shared" si="143"/>
        <v>60% Adj.</v>
      </c>
      <c r="AK185" s="2">
        <f t="shared" si="144"/>
        <v>1751531</v>
      </c>
      <c r="AM185" s="2">
        <v>323</v>
      </c>
      <c r="AN185">
        <f t="shared" si="145"/>
        <v>5546</v>
      </c>
      <c r="AO185">
        <f t="shared" si="146"/>
        <v>1791358</v>
      </c>
      <c r="AP185" s="2">
        <f t="shared" si="121"/>
        <v>0</v>
      </c>
      <c r="AQ185" s="2">
        <f t="shared" si="147"/>
        <v>0</v>
      </c>
      <c r="AR185" s="2">
        <f t="shared" si="148"/>
        <v>0</v>
      </c>
      <c r="AS185" s="2">
        <f t="shared" si="149"/>
        <v>0</v>
      </c>
      <c r="AT185" s="84">
        <f t="shared" si="150"/>
        <v>0</v>
      </c>
      <c r="AU185" s="2">
        <f t="shared" si="151"/>
        <v>0</v>
      </c>
      <c r="AV185" s="2">
        <f t="shared" si="152"/>
        <v>0</v>
      </c>
      <c r="AW185" s="2">
        <f t="shared" si="153"/>
        <v>0</v>
      </c>
      <c r="AX185" s="83" t="str">
        <f t="shared" si="154"/>
        <v>N.A.</v>
      </c>
      <c r="AY185" s="2">
        <f t="shared" si="155"/>
        <v>1791358</v>
      </c>
      <c r="AZ185" s="82"/>
      <c r="BA185" s="2">
        <v>302</v>
      </c>
      <c r="BB185">
        <f t="shared" si="156"/>
        <v>5768</v>
      </c>
      <c r="BC185">
        <f t="shared" si="157"/>
        <v>1741936</v>
      </c>
      <c r="BD185" s="2">
        <f t="shared" si="158"/>
        <v>18675</v>
      </c>
      <c r="BE185" s="2">
        <f t="shared" si="159"/>
        <v>67336</v>
      </c>
      <c r="BF185" s="2">
        <f t="shared" si="160"/>
        <v>0</v>
      </c>
      <c r="BG185" s="2">
        <f t="shared" si="161"/>
        <v>67336</v>
      </c>
      <c r="BH185" s="84">
        <f t="shared" si="162"/>
        <v>67336</v>
      </c>
      <c r="BI185" s="2">
        <f t="shared" si="163"/>
        <v>0</v>
      </c>
      <c r="BJ185" s="2">
        <f t="shared" si="164"/>
        <v>1</v>
      </c>
      <c r="BK185" s="2">
        <f t="shared" si="165"/>
        <v>1</v>
      </c>
      <c r="BL185" s="83" t="str">
        <f t="shared" si="166"/>
        <v>101% Adj.</v>
      </c>
      <c r="BM185" s="2">
        <f t="shared" si="167"/>
        <v>1809272</v>
      </c>
      <c r="BO185" s="2">
        <v>303</v>
      </c>
      <c r="BP185">
        <f t="shared" si="168"/>
        <v>5999</v>
      </c>
      <c r="BQ185">
        <f t="shared" si="169"/>
        <v>1817697</v>
      </c>
      <c r="BR185" s="2">
        <f t="shared" si="170"/>
        <v>0</v>
      </c>
      <c r="BS185" s="2">
        <f t="shared" si="171"/>
        <v>0</v>
      </c>
      <c r="BT185" s="2">
        <f t="shared" si="172"/>
        <v>0</v>
      </c>
      <c r="BU185" s="2">
        <f t="shared" si="173"/>
        <v>0</v>
      </c>
      <c r="BV185" s="84">
        <f t="shared" si="174"/>
        <v>0</v>
      </c>
      <c r="BW185" s="2">
        <f t="shared" si="175"/>
        <v>0</v>
      </c>
      <c r="BX185" s="2">
        <f t="shared" si="176"/>
        <v>0</v>
      </c>
      <c r="BY185" s="2">
        <f t="shared" si="177"/>
        <v>0</v>
      </c>
      <c r="BZ185" s="83" t="str">
        <f t="shared" si="178"/>
        <v>N.A.</v>
      </c>
      <c r="CA185" s="2">
        <f t="shared" si="179"/>
        <v>1817697</v>
      </c>
    </row>
    <row r="186" spans="1:79" x14ac:dyDescent="0.2">
      <c r="A186">
        <v>179</v>
      </c>
      <c r="B186" s="2">
        <v>13</v>
      </c>
      <c r="C186" s="2">
        <v>3645</v>
      </c>
      <c r="D186" s="2" t="s">
        <v>158</v>
      </c>
      <c r="E186" s="2">
        <v>11683237</v>
      </c>
      <c r="F186" s="2">
        <v>2478.8000000000002</v>
      </c>
      <c r="G186" s="2">
        <v>4931</v>
      </c>
      <c r="H186" s="2">
        <v>12222963</v>
      </c>
      <c r="I186" s="2">
        <v>0</v>
      </c>
      <c r="J186" s="82"/>
      <c r="K186" s="2">
        <v>2465</v>
      </c>
      <c r="L186" s="2">
        <f t="shared" si="122"/>
        <v>5128</v>
      </c>
      <c r="M186" s="2">
        <f t="shared" si="123"/>
        <v>12640520</v>
      </c>
      <c r="N186" s="2">
        <f t="shared" si="124"/>
        <v>0</v>
      </c>
      <c r="O186" s="2">
        <f t="shared" si="125"/>
        <v>0</v>
      </c>
      <c r="P186" s="2">
        <f t="shared" si="126"/>
        <v>0</v>
      </c>
      <c r="Q186" s="2">
        <f t="shared" si="127"/>
        <v>0</v>
      </c>
      <c r="R186" s="84">
        <f t="shared" si="128"/>
        <v>0</v>
      </c>
      <c r="S186" s="2">
        <f t="shared" si="129"/>
        <v>0</v>
      </c>
      <c r="T186" s="2">
        <f t="shared" si="130"/>
        <v>0</v>
      </c>
      <c r="U186" s="2">
        <f t="shared" si="131"/>
        <v>0</v>
      </c>
      <c r="V186" s="83" t="str">
        <f t="shared" si="120"/>
        <v>N.A.</v>
      </c>
      <c r="W186" s="2">
        <f t="shared" si="132"/>
        <v>12640520</v>
      </c>
      <c r="X186" s="82"/>
      <c r="Y186" s="2">
        <v>2467</v>
      </c>
      <c r="Z186">
        <f t="shared" si="133"/>
        <v>5333</v>
      </c>
      <c r="AA186">
        <f t="shared" si="134"/>
        <v>13156511</v>
      </c>
      <c r="AB186" s="2">
        <f t="shared" si="135"/>
        <v>0</v>
      </c>
      <c r="AC186" s="2">
        <f t="shared" si="136"/>
        <v>0</v>
      </c>
      <c r="AD186" s="2">
        <f t="shared" si="137"/>
        <v>0</v>
      </c>
      <c r="AE186" s="2">
        <f t="shared" si="138"/>
        <v>0</v>
      </c>
      <c r="AF186" s="84">
        <f t="shared" si="139"/>
        <v>0</v>
      </c>
      <c r="AG186" s="2">
        <f t="shared" si="140"/>
        <v>0</v>
      </c>
      <c r="AH186" s="2">
        <f t="shared" si="141"/>
        <v>0</v>
      </c>
      <c r="AI186" s="2">
        <f t="shared" si="142"/>
        <v>0</v>
      </c>
      <c r="AJ186" s="83" t="str">
        <f t="shared" si="143"/>
        <v>N.A.</v>
      </c>
      <c r="AK186" s="2">
        <f t="shared" si="144"/>
        <v>13156511</v>
      </c>
      <c r="AM186" s="2">
        <v>2464</v>
      </c>
      <c r="AN186">
        <f t="shared" si="145"/>
        <v>5546</v>
      </c>
      <c r="AO186">
        <f t="shared" si="146"/>
        <v>13665344</v>
      </c>
      <c r="AP186" s="2">
        <f t="shared" si="121"/>
        <v>0</v>
      </c>
      <c r="AQ186" s="2">
        <f t="shared" si="147"/>
        <v>0</v>
      </c>
      <c r="AR186" s="2">
        <f t="shared" si="148"/>
        <v>0</v>
      </c>
      <c r="AS186" s="2">
        <f t="shared" si="149"/>
        <v>0</v>
      </c>
      <c r="AT186" s="84">
        <f t="shared" si="150"/>
        <v>0</v>
      </c>
      <c r="AU186" s="2">
        <f t="shared" si="151"/>
        <v>0</v>
      </c>
      <c r="AV186" s="2">
        <f t="shared" si="152"/>
        <v>0</v>
      </c>
      <c r="AW186" s="2">
        <f t="shared" si="153"/>
        <v>0</v>
      </c>
      <c r="AX186" s="83" t="str">
        <f t="shared" si="154"/>
        <v>N.A.</v>
      </c>
      <c r="AY186" s="2">
        <f t="shared" si="155"/>
        <v>13665344</v>
      </c>
      <c r="AZ186" s="82"/>
      <c r="BA186" s="2">
        <v>2482</v>
      </c>
      <c r="BB186">
        <f t="shared" si="156"/>
        <v>5768</v>
      </c>
      <c r="BC186">
        <f t="shared" si="157"/>
        <v>14316176</v>
      </c>
      <c r="BD186" s="2">
        <f t="shared" si="158"/>
        <v>0</v>
      </c>
      <c r="BE186" s="2">
        <f t="shared" si="159"/>
        <v>0</v>
      </c>
      <c r="BF186" s="2">
        <f t="shared" si="160"/>
        <v>0</v>
      </c>
      <c r="BG186" s="2">
        <f t="shared" si="161"/>
        <v>0</v>
      </c>
      <c r="BH186" s="84">
        <f t="shared" si="162"/>
        <v>0</v>
      </c>
      <c r="BI186" s="2">
        <f t="shared" si="163"/>
        <v>0</v>
      </c>
      <c r="BJ186" s="2">
        <f t="shared" si="164"/>
        <v>0</v>
      </c>
      <c r="BK186" s="2">
        <f t="shared" si="165"/>
        <v>0</v>
      </c>
      <c r="BL186" s="83" t="str">
        <f t="shared" si="166"/>
        <v>N.A.</v>
      </c>
      <c r="BM186" s="2">
        <f t="shared" si="167"/>
        <v>14316176</v>
      </c>
      <c r="BO186" s="2">
        <v>2494</v>
      </c>
      <c r="BP186">
        <f t="shared" si="168"/>
        <v>5999</v>
      </c>
      <c r="BQ186">
        <f t="shared" si="169"/>
        <v>14961506</v>
      </c>
      <c r="BR186" s="2">
        <f t="shared" si="170"/>
        <v>0</v>
      </c>
      <c r="BS186" s="2">
        <f t="shared" si="171"/>
        <v>0</v>
      </c>
      <c r="BT186" s="2">
        <f t="shared" si="172"/>
        <v>0</v>
      </c>
      <c r="BU186" s="2">
        <f t="shared" si="173"/>
        <v>0</v>
      </c>
      <c r="BV186" s="84">
        <f t="shared" si="174"/>
        <v>0</v>
      </c>
      <c r="BW186" s="2">
        <f t="shared" si="175"/>
        <v>0</v>
      </c>
      <c r="BX186" s="2">
        <f t="shared" si="176"/>
        <v>0</v>
      </c>
      <c r="BY186" s="2">
        <f t="shared" si="177"/>
        <v>0</v>
      </c>
      <c r="BZ186" s="83" t="str">
        <f t="shared" si="178"/>
        <v>N.A.</v>
      </c>
      <c r="CA186" s="2">
        <f t="shared" si="179"/>
        <v>14961506</v>
      </c>
    </row>
    <row r="187" spans="1:79" x14ac:dyDescent="0.2">
      <c r="A187">
        <v>180</v>
      </c>
      <c r="B187" s="2">
        <v>10</v>
      </c>
      <c r="C187" s="2">
        <v>3691</v>
      </c>
      <c r="D187" s="2" t="s">
        <v>201</v>
      </c>
      <c r="E187" s="2">
        <v>4819823</v>
      </c>
      <c r="F187" s="2">
        <v>1007.3</v>
      </c>
      <c r="G187" s="2">
        <v>4972</v>
      </c>
      <c r="H187" s="2">
        <v>5008296</v>
      </c>
      <c r="I187" s="2">
        <v>0</v>
      </c>
      <c r="J187" s="82"/>
      <c r="K187" s="2">
        <v>987</v>
      </c>
      <c r="L187" s="2">
        <f t="shared" si="122"/>
        <v>5169</v>
      </c>
      <c r="M187" s="2">
        <f t="shared" si="123"/>
        <v>5101803</v>
      </c>
      <c r="N187" s="2">
        <f t="shared" si="124"/>
        <v>0</v>
      </c>
      <c r="O187" s="2">
        <f t="shared" si="125"/>
        <v>0</v>
      </c>
      <c r="P187" s="2">
        <f t="shared" si="126"/>
        <v>0</v>
      </c>
      <c r="Q187" s="2">
        <f t="shared" si="127"/>
        <v>0</v>
      </c>
      <c r="R187" s="84">
        <f t="shared" si="128"/>
        <v>0</v>
      </c>
      <c r="S187" s="2">
        <f t="shared" si="129"/>
        <v>0</v>
      </c>
      <c r="T187" s="2">
        <f t="shared" si="130"/>
        <v>0</v>
      </c>
      <c r="U187" s="2">
        <f t="shared" si="131"/>
        <v>0</v>
      </c>
      <c r="V187" s="83" t="str">
        <f t="shared" si="120"/>
        <v>N.A.</v>
      </c>
      <c r="W187" s="2">
        <f t="shared" si="132"/>
        <v>5101803</v>
      </c>
      <c r="X187" s="82"/>
      <c r="Y187" s="2">
        <v>997</v>
      </c>
      <c r="Z187">
        <f t="shared" si="133"/>
        <v>5374</v>
      </c>
      <c r="AA187">
        <f t="shared" si="134"/>
        <v>5357878</v>
      </c>
      <c r="AB187" s="2">
        <f t="shared" si="135"/>
        <v>0</v>
      </c>
      <c r="AC187" s="2">
        <f t="shared" si="136"/>
        <v>0</v>
      </c>
      <c r="AD187" s="2">
        <f t="shared" si="137"/>
        <v>0</v>
      </c>
      <c r="AE187" s="2">
        <f t="shared" si="138"/>
        <v>0</v>
      </c>
      <c r="AF187" s="84">
        <f t="shared" si="139"/>
        <v>0</v>
      </c>
      <c r="AG187" s="2">
        <f t="shared" si="140"/>
        <v>0</v>
      </c>
      <c r="AH187" s="2">
        <f t="shared" si="141"/>
        <v>0</v>
      </c>
      <c r="AI187" s="2">
        <f t="shared" si="142"/>
        <v>0</v>
      </c>
      <c r="AJ187" s="83" t="str">
        <f t="shared" si="143"/>
        <v>N.A.</v>
      </c>
      <c r="AK187" s="2">
        <f t="shared" si="144"/>
        <v>5357878</v>
      </c>
      <c r="AM187" s="2">
        <v>996</v>
      </c>
      <c r="AN187">
        <f t="shared" si="145"/>
        <v>5587</v>
      </c>
      <c r="AO187">
        <f t="shared" si="146"/>
        <v>5564652</v>
      </c>
      <c r="AP187" s="2">
        <f t="shared" si="121"/>
        <v>0</v>
      </c>
      <c r="AQ187" s="2">
        <f t="shared" si="147"/>
        <v>0</v>
      </c>
      <c r="AR187" s="2">
        <f t="shared" si="148"/>
        <v>0</v>
      </c>
      <c r="AS187" s="2">
        <f t="shared" si="149"/>
        <v>0</v>
      </c>
      <c r="AT187" s="84">
        <f t="shared" si="150"/>
        <v>0</v>
      </c>
      <c r="AU187" s="2">
        <f t="shared" si="151"/>
        <v>0</v>
      </c>
      <c r="AV187" s="2">
        <f t="shared" si="152"/>
        <v>0</v>
      </c>
      <c r="AW187" s="2">
        <f t="shared" si="153"/>
        <v>0</v>
      </c>
      <c r="AX187" s="83" t="str">
        <f t="shared" si="154"/>
        <v>N.A.</v>
      </c>
      <c r="AY187" s="2">
        <f t="shared" si="155"/>
        <v>5564652</v>
      </c>
      <c r="AZ187" s="82"/>
      <c r="BA187" s="2">
        <v>991</v>
      </c>
      <c r="BB187">
        <f t="shared" si="156"/>
        <v>5809</v>
      </c>
      <c r="BC187">
        <f t="shared" si="157"/>
        <v>5756719</v>
      </c>
      <c r="BD187" s="2">
        <f t="shared" si="158"/>
        <v>0</v>
      </c>
      <c r="BE187" s="2">
        <f t="shared" si="159"/>
        <v>0</v>
      </c>
      <c r="BF187" s="2">
        <f t="shared" si="160"/>
        <v>0</v>
      </c>
      <c r="BG187" s="2">
        <f t="shared" si="161"/>
        <v>0</v>
      </c>
      <c r="BH187" s="84">
        <f t="shared" si="162"/>
        <v>0</v>
      </c>
      <c r="BI187" s="2">
        <f t="shared" si="163"/>
        <v>0</v>
      </c>
      <c r="BJ187" s="2">
        <f t="shared" si="164"/>
        <v>0</v>
      </c>
      <c r="BK187" s="2">
        <f t="shared" si="165"/>
        <v>0</v>
      </c>
      <c r="BL187" s="83" t="str">
        <f t="shared" si="166"/>
        <v>N.A.</v>
      </c>
      <c r="BM187" s="2">
        <f t="shared" si="167"/>
        <v>5756719</v>
      </c>
      <c r="BO187" s="2">
        <v>976</v>
      </c>
      <c r="BP187">
        <f t="shared" si="168"/>
        <v>6040</v>
      </c>
      <c r="BQ187">
        <f t="shared" si="169"/>
        <v>5895040</v>
      </c>
      <c r="BR187" s="2">
        <f t="shared" si="170"/>
        <v>0</v>
      </c>
      <c r="BS187" s="2">
        <f t="shared" si="171"/>
        <v>0</v>
      </c>
      <c r="BT187" s="2">
        <f t="shared" si="172"/>
        <v>0</v>
      </c>
      <c r="BU187" s="2">
        <f t="shared" si="173"/>
        <v>0</v>
      </c>
      <c r="BV187" s="84">
        <f t="shared" si="174"/>
        <v>0</v>
      </c>
      <c r="BW187" s="2">
        <f t="shared" si="175"/>
        <v>0</v>
      </c>
      <c r="BX187" s="2">
        <f t="shared" si="176"/>
        <v>0</v>
      </c>
      <c r="BY187" s="2">
        <f t="shared" si="177"/>
        <v>0</v>
      </c>
      <c r="BZ187" s="83" t="str">
        <f t="shared" si="178"/>
        <v>N.A.</v>
      </c>
      <c r="CA187" s="2">
        <f t="shared" si="179"/>
        <v>5895040</v>
      </c>
    </row>
    <row r="188" spans="1:79" x14ac:dyDescent="0.2">
      <c r="A188">
        <v>181</v>
      </c>
      <c r="B188" s="2">
        <v>15</v>
      </c>
      <c r="C188" s="2">
        <v>3705</v>
      </c>
      <c r="D188" s="2" t="s">
        <v>159</v>
      </c>
      <c r="E188" s="2">
        <v>510872</v>
      </c>
      <c r="F188" s="2">
        <v>91.9</v>
      </c>
      <c r="G188" s="2">
        <v>5106</v>
      </c>
      <c r="H188" s="2">
        <v>469241</v>
      </c>
      <c r="I188" s="2">
        <v>51108</v>
      </c>
      <c r="J188" s="82"/>
      <c r="K188" s="2">
        <v>89</v>
      </c>
      <c r="L188" s="2">
        <f t="shared" si="122"/>
        <v>5303</v>
      </c>
      <c r="M188" s="2">
        <f t="shared" si="123"/>
        <v>471967</v>
      </c>
      <c r="N188" s="2">
        <f t="shared" si="124"/>
        <v>27234</v>
      </c>
      <c r="O188" s="2">
        <f t="shared" si="125"/>
        <v>1966</v>
      </c>
      <c r="P188" s="2">
        <f t="shared" si="126"/>
        <v>27234</v>
      </c>
      <c r="Q188" s="2">
        <f t="shared" si="127"/>
        <v>0</v>
      </c>
      <c r="R188" s="84">
        <f t="shared" si="128"/>
        <v>27234</v>
      </c>
      <c r="S188" s="2">
        <f t="shared" si="129"/>
        <v>2</v>
      </c>
      <c r="T188" s="2">
        <f t="shared" si="130"/>
        <v>0</v>
      </c>
      <c r="U188" s="2">
        <f t="shared" si="131"/>
        <v>2</v>
      </c>
      <c r="V188" s="83" t="str">
        <f t="shared" si="120"/>
        <v>70% Adj.</v>
      </c>
      <c r="W188" s="2">
        <f t="shared" si="132"/>
        <v>499201</v>
      </c>
      <c r="X188" s="82"/>
      <c r="Y188" s="2">
        <v>91</v>
      </c>
      <c r="Z188">
        <f t="shared" si="133"/>
        <v>5508</v>
      </c>
      <c r="AA188">
        <f t="shared" si="134"/>
        <v>501228</v>
      </c>
      <c r="AB188" s="2">
        <f t="shared" si="135"/>
        <v>5786</v>
      </c>
      <c r="AC188" s="2">
        <f t="shared" si="136"/>
        <v>0</v>
      </c>
      <c r="AD188" s="2">
        <f t="shared" si="137"/>
        <v>5786</v>
      </c>
      <c r="AE188" s="2">
        <f t="shared" si="138"/>
        <v>0</v>
      </c>
      <c r="AF188" s="84">
        <f t="shared" si="139"/>
        <v>5786</v>
      </c>
      <c r="AG188" s="2">
        <f t="shared" si="140"/>
        <v>2</v>
      </c>
      <c r="AH188" s="2">
        <f t="shared" si="141"/>
        <v>0</v>
      </c>
      <c r="AI188" s="2">
        <f t="shared" si="142"/>
        <v>2</v>
      </c>
      <c r="AJ188" s="83" t="str">
        <f t="shared" si="143"/>
        <v>60% Adj.</v>
      </c>
      <c r="AK188" s="2">
        <f t="shared" si="144"/>
        <v>507014</v>
      </c>
      <c r="AM188" s="2">
        <v>91</v>
      </c>
      <c r="AN188">
        <f t="shared" si="145"/>
        <v>5721</v>
      </c>
      <c r="AO188">
        <f t="shared" si="146"/>
        <v>520611</v>
      </c>
      <c r="AP188" s="2">
        <f t="shared" si="121"/>
        <v>0</v>
      </c>
      <c r="AQ188" s="2">
        <f t="shared" si="147"/>
        <v>0</v>
      </c>
      <c r="AR188" s="2">
        <f t="shared" si="148"/>
        <v>0</v>
      </c>
      <c r="AS188" s="2">
        <f t="shared" si="149"/>
        <v>0</v>
      </c>
      <c r="AT188" s="84">
        <f t="shared" si="150"/>
        <v>0</v>
      </c>
      <c r="AU188" s="2">
        <f t="shared" si="151"/>
        <v>0</v>
      </c>
      <c r="AV188" s="2">
        <f t="shared" si="152"/>
        <v>0</v>
      </c>
      <c r="AW188" s="2">
        <f t="shared" si="153"/>
        <v>0</v>
      </c>
      <c r="AX188" s="83" t="str">
        <f t="shared" si="154"/>
        <v>N.A.</v>
      </c>
      <c r="AY188" s="2">
        <f t="shared" si="155"/>
        <v>520611</v>
      </c>
      <c r="AZ188" s="82"/>
      <c r="BA188" s="2">
        <v>94</v>
      </c>
      <c r="BB188">
        <f t="shared" si="156"/>
        <v>5943</v>
      </c>
      <c r="BC188">
        <f t="shared" si="157"/>
        <v>558642</v>
      </c>
      <c r="BD188" s="2">
        <f t="shared" si="158"/>
        <v>0</v>
      </c>
      <c r="BE188" s="2">
        <f t="shared" si="159"/>
        <v>0</v>
      </c>
      <c r="BF188" s="2">
        <f t="shared" si="160"/>
        <v>0</v>
      </c>
      <c r="BG188" s="2">
        <f t="shared" si="161"/>
        <v>0</v>
      </c>
      <c r="BH188" s="84">
        <f t="shared" si="162"/>
        <v>0</v>
      </c>
      <c r="BI188" s="2">
        <f t="shared" si="163"/>
        <v>0</v>
      </c>
      <c r="BJ188" s="2">
        <f t="shared" si="164"/>
        <v>0</v>
      </c>
      <c r="BK188" s="2">
        <f t="shared" si="165"/>
        <v>0</v>
      </c>
      <c r="BL188" s="83" t="str">
        <f t="shared" si="166"/>
        <v>N.A.</v>
      </c>
      <c r="BM188" s="2">
        <f t="shared" si="167"/>
        <v>558642</v>
      </c>
      <c r="BO188" s="2">
        <v>92</v>
      </c>
      <c r="BP188">
        <f t="shared" si="168"/>
        <v>6174</v>
      </c>
      <c r="BQ188">
        <f t="shared" si="169"/>
        <v>568008</v>
      </c>
      <c r="BR188" s="2">
        <f t="shared" si="170"/>
        <v>0</v>
      </c>
      <c r="BS188" s="2">
        <f t="shared" si="171"/>
        <v>0</v>
      </c>
      <c r="BT188" s="2">
        <f t="shared" si="172"/>
        <v>0</v>
      </c>
      <c r="BU188" s="2">
        <f t="shared" si="173"/>
        <v>0</v>
      </c>
      <c r="BV188" s="84">
        <f t="shared" si="174"/>
        <v>0</v>
      </c>
      <c r="BW188" s="2">
        <f t="shared" si="175"/>
        <v>0</v>
      </c>
      <c r="BX188" s="2">
        <f t="shared" si="176"/>
        <v>0</v>
      </c>
      <c r="BY188" s="2">
        <f t="shared" si="177"/>
        <v>0</v>
      </c>
      <c r="BZ188" s="83" t="str">
        <f t="shared" si="178"/>
        <v>N.A.</v>
      </c>
      <c r="CA188" s="2">
        <f t="shared" si="179"/>
        <v>568008</v>
      </c>
    </row>
    <row r="189" spans="1:79" x14ac:dyDescent="0.2">
      <c r="A189">
        <v>182</v>
      </c>
      <c r="B189" s="2">
        <v>10</v>
      </c>
      <c r="C189" s="2">
        <v>3715</v>
      </c>
      <c r="D189" s="2" t="s">
        <v>160</v>
      </c>
      <c r="E189" s="2">
        <v>24458854</v>
      </c>
      <c r="F189" s="2">
        <v>5628.2</v>
      </c>
      <c r="G189" s="2">
        <v>4932</v>
      </c>
      <c r="H189" s="2">
        <v>27758282</v>
      </c>
      <c r="I189" s="2">
        <v>0</v>
      </c>
      <c r="J189" s="82"/>
      <c r="K189" s="2">
        <v>5735</v>
      </c>
      <c r="L189" s="2">
        <f t="shared" si="122"/>
        <v>5129</v>
      </c>
      <c r="M189" s="2">
        <f t="shared" si="123"/>
        <v>29414815</v>
      </c>
      <c r="N189" s="2">
        <f t="shared" si="124"/>
        <v>0</v>
      </c>
      <c r="O189" s="2">
        <f t="shared" si="125"/>
        <v>0</v>
      </c>
      <c r="P189" s="2">
        <f t="shared" si="126"/>
        <v>0</v>
      </c>
      <c r="Q189" s="2">
        <f t="shared" si="127"/>
        <v>0</v>
      </c>
      <c r="R189" s="84">
        <f t="shared" si="128"/>
        <v>0</v>
      </c>
      <c r="S189" s="2">
        <f t="shared" si="129"/>
        <v>0</v>
      </c>
      <c r="T189" s="2">
        <f t="shared" si="130"/>
        <v>0</v>
      </c>
      <c r="U189" s="2">
        <f t="shared" si="131"/>
        <v>0</v>
      </c>
      <c r="V189" s="83" t="str">
        <f t="shared" si="120"/>
        <v>N.A.</v>
      </c>
      <c r="W189" s="2">
        <f t="shared" si="132"/>
        <v>29414815</v>
      </c>
      <c r="X189" s="82"/>
      <c r="Y189" s="2">
        <v>5866</v>
      </c>
      <c r="Z189">
        <f t="shared" si="133"/>
        <v>5334</v>
      </c>
      <c r="AA189">
        <f t="shared" si="134"/>
        <v>31289244</v>
      </c>
      <c r="AB189" s="2">
        <f t="shared" si="135"/>
        <v>0</v>
      </c>
      <c r="AC189" s="2">
        <f t="shared" si="136"/>
        <v>0</v>
      </c>
      <c r="AD189" s="2">
        <f t="shared" si="137"/>
        <v>0</v>
      </c>
      <c r="AE189" s="2">
        <f t="shared" si="138"/>
        <v>0</v>
      </c>
      <c r="AF189" s="84">
        <f t="shared" si="139"/>
        <v>0</v>
      </c>
      <c r="AG189" s="2">
        <f t="shared" si="140"/>
        <v>0</v>
      </c>
      <c r="AH189" s="2">
        <f t="shared" si="141"/>
        <v>0</v>
      </c>
      <c r="AI189" s="2">
        <f t="shared" si="142"/>
        <v>0</v>
      </c>
      <c r="AJ189" s="83" t="str">
        <f t="shared" si="143"/>
        <v>N.A.</v>
      </c>
      <c r="AK189" s="2">
        <f t="shared" si="144"/>
        <v>31289244</v>
      </c>
      <c r="AM189" s="2">
        <v>5965</v>
      </c>
      <c r="AN189">
        <f t="shared" si="145"/>
        <v>5547</v>
      </c>
      <c r="AO189">
        <f t="shared" si="146"/>
        <v>33087855</v>
      </c>
      <c r="AP189" s="2">
        <f t="shared" si="121"/>
        <v>0</v>
      </c>
      <c r="AQ189" s="2">
        <f t="shared" si="147"/>
        <v>0</v>
      </c>
      <c r="AR189" s="2">
        <f t="shared" si="148"/>
        <v>0</v>
      </c>
      <c r="AS189" s="2">
        <f t="shared" si="149"/>
        <v>0</v>
      </c>
      <c r="AT189" s="84">
        <f t="shared" si="150"/>
        <v>0</v>
      </c>
      <c r="AU189" s="2">
        <f t="shared" si="151"/>
        <v>0</v>
      </c>
      <c r="AV189" s="2">
        <f t="shared" si="152"/>
        <v>0</v>
      </c>
      <c r="AW189" s="2">
        <f t="shared" si="153"/>
        <v>0</v>
      </c>
      <c r="AX189" s="83" t="str">
        <f t="shared" si="154"/>
        <v>N.A.</v>
      </c>
      <c r="AY189" s="2">
        <f t="shared" si="155"/>
        <v>33087855</v>
      </c>
      <c r="AZ189" s="82"/>
      <c r="BA189" s="2">
        <v>6002</v>
      </c>
      <c r="BB189">
        <f t="shared" si="156"/>
        <v>5769</v>
      </c>
      <c r="BC189">
        <f t="shared" si="157"/>
        <v>34625538</v>
      </c>
      <c r="BD189" s="2">
        <f t="shared" si="158"/>
        <v>0</v>
      </c>
      <c r="BE189" s="2">
        <f t="shared" si="159"/>
        <v>0</v>
      </c>
      <c r="BF189" s="2">
        <f t="shared" si="160"/>
        <v>0</v>
      </c>
      <c r="BG189" s="2">
        <f t="shared" si="161"/>
        <v>0</v>
      </c>
      <c r="BH189" s="84">
        <f t="shared" si="162"/>
        <v>0</v>
      </c>
      <c r="BI189" s="2">
        <f t="shared" si="163"/>
        <v>0</v>
      </c>
      <c r="BJ189" s="2">
        <f t="shared" si="164"/>
        <v>0</v>
      </c>
      <c r="BK189" s="2">
        <f t="shared" si="165"/>
        <v>0</v>
      </c>
      <c r="BL189" s="83" t="str">
        <f t="shared" si="166"/>
        <v>N.A.</v>
      </c>
      <c r="BM189" s="2">
        <f t="shared" si="167"/>
        <v>34625538</v>
      </c>
      <c r="BO189" s="2">
        <v>6082</v>
      </c>
      <c r="BP189">
        <f t="shared" si="168"/>
        <v>6000</v>
      </c>
      <c r="BQ189">
        <f t="shared" si="169"/>
        <v>36492000</v>
      </c>
      <c r="BR189" s="2">
        <f t="shared" si="170"/>
        <v>0</v>
      </c>
      <c r="BS189" s="2">
        <f t="shared" si="171"/>
        <v>0</v>
      </c>
      <c r="BT189" s="2">
        <f t="shared" si="172"/>
        <v>0</v>
      </c>
      <c r="BU189" s="2">
        <f t="shared" si="173"/>
        <v>0</v>
      </c>
      <c r="BV189" s="84">
        <f t="shared" si="174"/>
        <v>0</v>
      </c>
      <c r="BW189" s="2">
        <f t="shared" si="175"/>
        <v>0</v>
      </c>
      <c r="BX189" s="2">
        <f t="shared" si="176"/>
        <v>0</v>
      </c>
      <c r="BY189" s="2">
        <f t="shared" si="177"/>
        <v>0</v>
      </c>
      <c r="BZ189" s="83" t="str">
        <f t="shared" si="178"/>
        <v>N.A.</v>
      </c>
      <c r="CA189" s="2">
        <f t="shared" si="179"/>
        <v>36492000</v>
      </c>
    </row>
    <row r="190" spans="1:79" x14ac:dyDescent="0.2">
      <c r="A190">
        <v>183</v>
      </c>
      <c r="B190" s="2">
        <v>10</v>
      </c>
      <c r="C190" s="2">
        <v>3744</v>
      </c>
      <c r="D190" s="2" t="s">
        <v>161</v>
      </c>
      <c r="E190" s="2">
        <v>2932888</v>
      </c>
      <c r="F190" s="2">
        <v>651.5</v>
      </c>
      <c r="G190" s="2">
        <v>4931</v>
      </c>
      <c r="H190" s="2">
        <v>3212547</v>
      </c>
      <c r="I190" s="2">
        <v>0</v>
      </c>
      <c r="J190" s="82"/>
      <c r="K190" s="2">
        <v>653</v>
      </c>
      <c r="L190" s="2">
        <f t="shared" si="122"/>
        <v>5128</v>
      </c>
      <c r="M190" s="2">
        <f t="shared" si="123"/>
        <v>3348584</v>
      </c>
      <c r="N190" s="2">
        <f t="shared" si="124"/>
        <v>0</v>
      </c>
      <c r="O190" s="2">
        <f t="shared" si="125"/>
        <v>0</v>
      </c>
      <c r="P190" s="2">
        <f t="shared" si="126"/>
        <v>0</v>
      </c>
      <c r="Q190" s="2">
        <f t="shared" si="127"/>
        <v>0</v>
      </c>
      <c r="R190" s="84">
        <f t="shared" si="128"/>
        <v>0</v>
      </c>
      <c r="S190" s="2">
        <f t="shared" si="129"/>
        <v>0</v>
      </c>
      <c r="T190" s="2">
        <f t="shared" si="130"/>
        <v>0</v>
      </c>
      <c r="U190" s="2">
        <f t="shared" si="131"/>
        <v>0</v>
      </c>
      <c r="V190" s="83" t="str">
        <f t="shared" si="120"/>
        <v>N.A.</v>
      </c>
      <c r="W190" s="2">
        <f t="shared" si="132"/>
        <v>3348584</v>
      </c>
      <c r="X190" s="82"/>
      <c r="Y190" s="2">
        <v>660</v>
      </c>
      <c r="Z190">
        <f t="shared" si="133"/>
        <v>5333</v>
      </c>
      <c r="AA190">
        <f t="shared" si="134"/>
        <v>3519780</v>
      </c>
      <c r="AB190" s="2">
        <f t="shared" si="135"/>
        <v>0</v>
      </c>
      <c r="AC190" s="2">
        <f t="shared" si="136"/>
        <v>0</v>
      </c>
      <c r="AD190" s="2">
        <f t="shared" si="137"/>
        <v>0</v>
      </c>
      <c r="AE190" s="2">
        <f t="shared" si="138"/>
        <v>0</v>
      </c>
      <c r="AF190" s="84">
        <f t="shared" si="139"/>
        <v>0</v>
      </c>
      <c r="AG190" s="2">
        <f t="shared" si="140"/>
        <v>0</v>
      </c>
      <c r="AH190" s="2">
        <f t="shared" si="141"/>
        <v>0</v>
      </c>
      <c r="AI190" s="2">
        <f t="shared" si="142"/>
        <v>0</v>
      </c>
      <c r="AJ190" s="83" t="str">
        <f t="shared" si="143"/>
        <v>N.A.</v>
      </c>
      <c r="AK190" s="2">
        <f t="shared" si="144"/>
        <v>3519780</v>
      </c>
      <c r="AM190" s="2">
        <v>672</v>
      </c>
      <c r="AN190">
        <f t="shared" si="145"/>
        <v>5546</v>
      </c>
      <c r="AO190">
        <f t="shared" si="146"/>
        <v>3726912</v>
      </c>
      <c r="AP190" s="2">
        <f t="shared" si="121"/>
        <v>0</v>
      </c>
      <c r="AQ190" s="2">
        <f t="shared" si="147"/>
        <v>0</v>
      </c>
      <c r="AR190" s="2">
        <f t="shared" si="148"/>
        <v>0</v>
      </c>
      <c r="AS190" s="2">
        <f t="shared" si="149"/>
        <v>0</v>
      </c>
      <c r="AT190" s="84">
        <f t="shared" si="150"/>
        <v>0</v>
      </c>
      <c r="AU190" s="2">
        <f t="shared" si="151"/>
        <v>0</v>
      </c>
      <c r="AV190" s="2">
        <f t="shared" si="152"/>
        <v>0</v>
      </c>
      <c r="AW190" s="2">
        <f t="shared" si="153"/>
        <v>0</v>
      </c>
      <c r="AX190" s="83" t="str">
        <f t="shared" si="154"/>
        <v>N.A.</v>
      </c>
      <c r="AY190" s="2">
        <f t="shared" si="155"/>
        <v>3726912</v>
      </c>
      <c r="AZ190" s="82"/>
      <c r="BA190" s="2">
        <v>672</v>
      </c>
      <c r="BB190">
        <f t="shared" si="156"/>
        <v>5768</v>
      </c>
      <c r="BC190">
        <f t="shared" si="157"/>
        <v>3876096</v>
      </c>
      <c r="BD190" s="2">
        <f t="shared" si="158"/>
        <v>0</v>
      </c>
      <c r="BE190" s="2">
        <f t="shared" si="159"/>
        <v>0</v>
      </c>
      <c r="BF190" s="2">
        <f t="shared" si="160"/>
        <v>0</v>
      </c>
      <c r="BG190" s="2">
        <f t="shared" si="161"/>
        <v>0</v>
      </c>
      <c r="BH190" s="84">
        <f t="shared" si="162"/>
        <v>0</v>
      </c>
      <c r="BI190" s="2">
        <f t="shared" si="163"/>
        <v>0</v>
      </c>
      <c r="BJ190" s="2">
        <f t="shared" si="164"/>
        <v>0</v>
      </c>
      <c r="BK190" s="2">
        <f t="shared" si="165"/>
        <v>0</v>
      </c>
      <c r="BL190" s="83" t="str">
        <f t="shared" si="166"/>
        <v>N.A.</v>
      </c>
      <c r="BM190" s="2">
        <f t="shared" si="167"/>
        <v>3876096</v>
      </c>
      <c r="BO190" s="2">
        <v>671</v>
      </c>
      <c r="BP190">
        <f t="shared" si="168"/>
        <v>5999</v>
      </c>
      <c r="BQ190">
        <f t="shared" si="169"/>
        <v>4025329</v>
      </c>
      <c r="BR190" s="2">
        <f t="shared" si="170"/>
        <v>0</v>
      </c>
      <c r="BS190" s="2">
        <f t="shared" si="171"/>
        <v>0</v>
      </c>
      <c r="BT190" s="2">
        <f t="shared" si="172"/>
        <v>0</v>
      </c>
      <c r="BU190" s="2">
        <f t="shared" si="173"/>
        <v>0</v>
      </c>
      <c r="BV190" s="84">
        <f t="shared" si="174"/>
        <v>0</v>
      </c>
      <c r="BW190" s="2">
        <f t="shared" si="175"/>
        <v>0</v>
      </c>
      <c r="BX190" s="2">
        <f t="shared" si="176"/>
        <v>0</v>
      </c>
      <c r="BY190" s="2">
        <f t="shared" si="177"/>
        <v>0</v>
      </c>
      <c r="BZ190" s="83" t="str">
        <f t="shared" si="178"/>
        <v>N.A.</v>
      </c>
      <c r="CA190" s="2">
        <f t="shared" si="179"/>
        <v>4025329</v>
      </c>
    </row>
    <row r="191" spans="1:79" x14ac:dyDescent="0.2">
      <c r="A191">
        <v>184</v>
      </c>
      <c r="B191" s="2">
        <v>13</v>
      </c>
      <c r="C191" s="2">
        <v>3798</v>
      </c>
      <c r="D191" s="2" t="s">
        <v>162</v>
      </c>
      <c r="E191" s="2">
        <v>3074432</v>
      </c>
      <c r="F191" s="2">
        <v>670.6</v>
      </c>
      <c r="G191" s="2">
        <v>4937</v>
      </c>
      <c r="H191" s="2">
        <v>3310752</v>
      </c>
      <c r="I191" s="2">
        <v>0</v>
      </c>
      <c r="J191" s="82"/>
      <c r="K191" s="2">
        <v>665</v>
      </c>
      <c r="L191" s="2">
        <f t="shared" si="122"/>
        <v>5134</v>
      </c>
      <c r="M191" s="2">
        <f t="shared" si="123"/>
        <v>3414110</v>
      </c>
      <c r="N191" s="2">
        <f t="shared" si="124"/>
        <v>0</v>
      </c>
      <c r="O191" s="2">
        <f t="shared" si="125"/>
        <v>0</v>
      </c>
      <c r="P191" s="2">
        <f t="shared" si="126"/>
        <v>0</v>
      </c>
      <c r="Q191" s="2">
        <f t="shared" si="127"/>
        <v>0</v>
      </c>
      <c r="R191" s="84">
        <f t="shared" si="128"/>
        <v>0</v>
      </c>
      <c r="S191" s="2">
        <f t="shared" si="129"/>
        <v>0</v>
      </c>
      <c r="T191" s="2">
        <f t="shared" si="130"/>
        <v>0</v>
      </c>
      <c r="U191" s="2">
        <f t="shared" si="131"/>
        <v>0</v>
      </c>
      <c r="V191" s="83" t="str">
        <f t="shared" si="120"/>
        <v>N.A.</v>
      </c>
      <c r="W191" s="2">
        <f t="shared" si="132"/>
        <v>3414110</v>
      </c>
      <c r="X191" s="82"/>
      <c r="Y191" s="2">
        <v>662</v>
      </c>
      <c r="Z191">
        <f t="shared" si="133"/>
        <v>5339</v>
      </c>
      <c r="AA191">
        <f t="shared" si="134"/>
        <v>3534418</v>
      </c>
      <c r="AB191" s="2">
        <f t="shared" si="135"/>
        <v>0</v>
      </c>
      <c r="AC191" s="2">
        <f t="shared" si="136"/>
        <v>0</v>
      </c>
      <c r="AD191" s="2">
        <f t="shared" si="137"/>
        <v>0</v>
      </c>
      <c r="AE191" s="2">
        <f t="shared" si="138"/>
        <v>0</v>
      </c>
      <c r="AF191" s="84">
        <f t="shared" si="139"/>
        <v>0</v>
      </c>
      <c r="AG191" s="2">
        <f t="shared" si="140"/>
        <v>0</v>
      </c>
      <c r="AH191" s="2">
        <f t="shared" si="141"/>
        <v>0</v>
      </c>
      <c r="AI191" s="2">
        <f t="shared" si="142"/>
        <v>0</v>
      </c>
      <c r="AJ191" s="83" t="str">
        <f t="shared" si="143"/>
        <v>N.A.</v>
      </c>
      <c r="AK191" s="2">
        <f t="shared" si="144"/>
        <v>3534418</v>
      </c>
      <c r="AM191" s="2">
        <v>652</v>
      </c>
      <c r="AN191">
        <f t="shared" si="145"/>
        <v>5552</v>
      </c>
      <c r="AO191">
        <f t="shared" si="146"/>
        <v>3619904</v>
      </c>
      <c r="AP191" s="2">
        <f t="shared" si="121"/>
        <v>0</v>
      </c>
      <c r="AQ191" s="2">
        <f t="shared" si="147"/>
        <v>0</v>
      </c>
      <c r="AR191" s="2">
        <f t="shared" si="148"/>
        <v>0</v>
      </c>
      <c r="AS191" s="2">
        <f t="shared" si="149"/>
        <v>0</v>
      </c>
      <c r="AT191" s="84">
        <f t="shared" si="150"/>
        <v>0</v>
      </c>
      <c r="AU191" s="2">
        <f t="shared" si="151"/>
        <v>0</v>
      </c>
      <c r="AV191" s="2">
        <f t="shared" si="152"/>
        <v>0</v>
      </c>
      <c r="AW191" s="2">
        <f t="shared" si="153"/>
        <v>0</v>
      </c>
      <c r="AX191" s="83" t="str">
        <f t="shared" si="154"/>
        <v>N.A.</v>
      </c>
      <c r="AY191" s="2">
        <f t="shared" si="155"/>
        <v>3619904</v>
      </c>
      <c r="AZ191" s="82"/>
      <c r="BA191" s="2">
        <v>640</v>
      </c>
      <c r="BB191">
        <f t="shared" si="156"/>
        <v>5774</v>
      </c>
      <c r="BC191">
        <f t="shared" si="157"/>
        <v>3695360</v>
      </c>
      <c r="BD191" s="2">
        <f t="shared" si="158"/>
        <v>0</v>
      </c>
      <c r="BE191" s="2">
        <f t="shared" si="159"/>
        <v>0</v>
      </c>
      <c r="BF191" s="2">
        <f t="shared" si="160"/>
        <v>0</v>
      </c>
      <c r="BG191" s="2">
        <f t="shared" si="161"/>
        <v>0</v>
      </c>
      <c r="BH191" s="84">
        <f t="shared" si="162"/>
        <v>0</v>
      </c>
      <c r="BI191" s="2">
        <f t="shared" si="163"/>
        <v>0</v>
      </c>
      <c r="BJ191" s="2">
        <f t="shared" si="164"/>
        <v>0</v>
      </c>
      <c r="BK191" s="2">
        <f t="shared" si="165"/>
        <v>0</v>
      </c>
      <c r="BL191" s="83" t="str">
        <f t="shared" si="166"/>
        <v>N.A.</v>
      </c>
      <c r="BM191" s="2">
        <f t="shared" si="167"/>
        <v>3695360</v>
      </c>
      <c r="BO191" s="2">
        <v>621</v>
      </c>
      <c r="BP191">
        <f t="shared" si="168"/>
        <v>6005</v>
      </c>
      <c r="BQ191">
        <f t="shared" si="169"/>
        <v>3729105</v>
      </c>
      <c r="BR191" s="2">
        <f t="shared" si="170"/>
        <v>0</v>
      </c>
      <c r="BS191" s="2">
        <f t="shared" si="171"/>
        <v>3209</v>
      </c>
      <c r="BT191" s="2">
        <f t="shared" si="172"/>
        <v>0</v>
      </c>
      <c r="BU191" s="2">
        <f t="shared" si="173"/>
        <v>3209</v>
      </c>
      <c r="BV191" s="84">
        <f t="shared" si="174"/>
        <v>3209</v>
      </c>
      <c r="BW191" s="2">
        <f t="shared" si="175"/>
        <v>0</v>
      </c>
      <c r="BX191" s="2">
        <f t="shared" si="176"/>
        <v>1</v>
      </c>
      <c r="BY191" s="2">
        <f t="shared" si="177"/>
        <v>1</v>
      </c>
      <c r="BZ191" s="83" t="str">
        <f t="shared" si="178"/>
        <v>101% Adj.</v>
      </c>
      <c r="CA191" s="2">
        <f t="shared" si="179"/>
        <v>3732314</v>
      </c>
    </row>
    <row r="192" spans="1:79" x14ac:dyDescent="0.2">
      <c r="A192">
        <v>185</v>
      </c>
      <c r="B192" s="2">
        <v>10</v>
      </c>
      <c r="C192" s="2">
        <v>3816</v>
      </c>
      <c r="D192" s="2" t="s">
        <v>163</v>
      </c>
      <c r="E192" s="2">
        <v>1936099</v>
      </c>
      <c r="F192" s="2">
        <v>398.7</v>
      </c>
      <c r="G192" s="2">
        <v>4931</v>
      </c>
      <c r="H192" s="2">
        <v>1965990</v>
      </c>
      <c r="I192" s="2">
        <v>0</v>
      </c>
      <c r="J192" s="82"/>
      <c r="K192" s="2">
        <v>409</v>
      </c>
      <c r="L192" s="2">
        <f t="shared" si="122"/>
        <v>5128</v>
      </c>
      <c r="M192" s="2">
        <f t="shared" si="123"/>
        <v>2097352</v>
      </c>
      <c r="N192" s="2">
        <f t="shared" si="124"/>
        <v>0</v>
      </c>
      <c r="O192" s="2">
        <f t="shared" si="125"/>
        <v>0</v>
      </c>
      <c r="P192" s="2">
        <f t="shared" si="126"/>
        <v>0</v>
      </c>
      <c r="Q192" s="2">
        <f t="shared" si="127"/>
        <v>0</v>
      </c>
      <c r="R192" s="84">
        <f t="shared" si="128"/>
        <v>0</v>
      </c>
      <c r="S192" s="2">
        <f t="shared" si="129"/>
        <v>0</v>
      </c>
      <c r="T192" s="2">
        <f t="shared" si="130"/>
        <v>0</v>
      </c>
      <c r="U192" s="2">
        <f t="shared" si="131"/>
        <v>0</v>
      </c>
      <c r="V192" s="83" t="str">
        <f t="shared" si="120"/>
        <v>N.A.</v>
      </c>
      <c r="W192" s="2">
        <f t="shared" si="132"/>
        <v>2097352</v>
      </c>
      <c r="X192" s="82"/>
      <c r="Y192" s="2">
        <v>418</v>
      </c>
      <c r="Z192">
        <f t="shared" si="133"/>
        <v>5333</v>
      </c>
      <c r="AA192">
        <f t="shared" si="134"/>
        <v>2229194</v>
      </c>
      <c r="AB192" s="2">
        <f t="shared" si="135"/>
        <v>0</v>
      </c>
      <c r="AC192" s="2">
        <f t="shared" si="136"/>
        <v>0</v>
      </c>
      <c r="AD192" s="2">
        <f t="shared" si="137"/>
        <v>0</v>
      </c>
      <c r="AE192" s="2">
        <f t="shared" si="138"/>
        <v>0</v>
      </c>
      <c r="AF192" s="84">
        <f t="shared" si="139"/>
        <v>0</v>
      </c>
      <c r="AG192" s="2">
        <f t="shared" si="140"/>
        <v>0</v>
      </c>
      <c r="AH192" s="2">
        <f t="shared" si="141"/>
        <v>0</v>
      </c>
      <c r="AI192" s="2">
        <f t="shared" si="142"/>
        <v>0</v>
      </c>
      <c r="AJ192" s="83" t="str">
        <f t="shared" si="143"/>
        <v>N.A.</v>
      </c>
      <c r="AK192" s="2">
        <f t="shared" si="144"/>
        <v>2229194</v>
      </c>
      <c r="AM192" s="2">
        <v>432</v>
      </c>
      <c r="AN192">
        <f t="shared" si="145"/>
        <v>5546</v>
      </c>
      <c r="AO192">
        <f t="shared" si="146"/>
        <v>2395872</v>
      </c>
      <c r="AP192" s="2">
        <f t="shared" si="121"/>
        <v>0</v>
      </c>
      <c r="AQ192" s="2">
        <f t="shared" si="147"/>
        <v>0</v>
      </c>
      <c r="AR192" s="2">
        <f t="shared" si="148"/>
        <v>0</v>
      </c>
      <c r="AS192" s="2">
        <f t="shared" si="149"/>
        <v>0</v>
      </c>
      <c r="AT192" s="84">
        <f t="shared" si="150"/>
        <v>0</v>
      </c>
      <c r="AU192" s="2">
        <f t="shared" si="151"/>
        <v>0</v>
      </c>
      <c r="AV192" s="2">
        <f t="shared" si="152"/>
        <v>0</v>
      </c>
      <c r="AW192" s="2">
        <f t="shared" si="153"/>
        <v>0</v>
      </c>
      <c r="AX192" s="83" t="str">
        <f t="shared" si="154"/>
        <v>N.A.</v>
      </c>
      <c r="AY192" s="2">
        <f t="shared" si="155"/>
        <v>2395872</v>
      </c>
      <c r="AZ192" s="82"/>
      <c r="BA192" s="2">
        <v>433</v>
      </c>
      <c r="BB192">
        <f t="shared" si="156"/>
        <v>5768</v>
      </c>
      <c r="BC192">
        <f t="shared" si="157"/>
        <v>2497544</v>
      </c>
      <c r="BD192" s="2">
        <f t="shared" si="158"/>
        <v>0</v>
      </c>
      <c r="BE192" s="2">
        <f t="shared" si="159"/>
        <v>0</v>
      </c>
      <c r="BF192" s="2">
        <f t="shared" si="160"/>
        <v>0</v>
      </c>
      <c r="BG192" s="2">
        <f t="shared" si="161"/>
        <v>0</v>
      </c>
      <c r="BH192" s="84">
        <f t="shared" si="162"/>
        <v>0</v>
      </c>
      <c r="BI192" s="2">
        <f t="shared" si="163"/>
        <v>0</v>
      </c>
      <c r="BJ192" s="2">
        <f t="shared" si="164"/>
        <v>0</v>
      </c>
      <c r="BK192" s="2">
        <f t="shared" si="165"/>
        <v>0</v>
      </c>
      <c r="BL192" s="83" t="str">
        <f t="shared" si="166"/>
        <v>N.A.</v>
      </c>
      <c r="BM192" s="2">
        <f t="shared" si="167"/>
        <v>2497544</v>
      </c>
      <c r="BO192" s="2">
        <v>434</v>
      </c>
      <c r="BP192">
        <f t="shared" si="168"/>
        <v>5999</v>
      </c>
      <c r="BQ192">
        <f t="shared" si="169"/>
        <v>2603566</v>
      </c>
      <c r="BR192" s="2">
        <f t="shared" si="170"/>
        <v>0</v>
      </c>
      <c r="BS192" s="2">
        <f t="shared" si="171"/>
        <v>0</v>
      </c>
      <c r="BT192" s="2">
        <f t="shared" si="172"/>
        <v>0</v>
      </c>
      <c r="BU192" s="2">
        <f t="shared" si="173"/>
        <v>0</v>
      </c>
      <c r="BV192" s="84">
        <f t="shared" si="174"/>
        <v>0</v>
      </c>
      <c r="BW192" s="2">
        <f t="shared" si="175"/>
        <v>0</v>
      </c>
      <c r="BX192" s="2">
        <f t="shared" si="176"/>
        <v>0</v>
      </c>
      <c r="BY192" s="2">
        <f t="shared" si="177"/>
        <v>0</v>
      </c>
      <c r="BZ192" s="83" t="str">
        <f t="shared" si="178"/>
        <v>N.A.</v>
      </c>
      <c r="CA192" s="2">
        <f t="shared" si="179"/>
        <v>2603566</v>
      </c>
    </row>
    <row r="193" spans="1:79" x14ac:dyDescent="0.2">
      <c r="A193">
        <v>186</v>
      </c>
      <c r="B193" s="2">
        <v>9</v>
      </c>
      <c r="C193" s="2">
        <v>3841</v>
      </c>
      <c r="D193" s="2" t="s">
        <v>164</v>
      </c>
      <c r="E193" s="2">
        <v>4102325</v>
      </c>
      <c r="F193" s="2">
        <v>892.4</v>
      </c>
      <c r="G193" s="2">
        <v>4931</v>
      </c>
      <c r="H193" s="2">
        <v>4400424</v>
      </c>
      <c r="I193" s="2">
        <v>0</v>
      </c>
      <c r="J193" s="82"/>
      <c r="K193" s="2">
        <v>887</v>
      </c>
      <c r="L193" s="2">
        <f t="shared" si="122"/>
        <v>5128</v>
      </c>
      <c r="M193" s="2">
        <f t="shared" si="123"/>
        <v>4548536</v>
      </c>
      <c r="N193" s="2">
        <f t="shared" si="124"/>
        <v>0</v>
      </c>
      <c r="O193" s="2">
        <f t="shared" si="125"/>
        <v>0</v>
      </c>
      <c r="P193" s="2">
        <f t="shared" si="126"/>
        <v>0</v>
      </c>
      <c r="Q193" s="2">
        <f t="shared" si="127"/>
        <v>0</v>
      </c>
      <c r="R193" s="84">
        <f t="shared" si="128"/>
        <v>0</v>
      </c>
      <c r="S193" s="2">
        <f t="shared" si="129"/>
        <v>0</v>
      </c>
      <c r="T193" s="2">
        <f t="shared" si="130"/>
        <v>0</v>
      </c>
      <c r="U193" s="2">
        <f t="shared" si="131"/>
        <v>0</v>
      </c>
      <c r="V193" s="83" t="str">
        <f t="shared" si="120"/>
        <v>N.A.</v>
      </c>
      <c r="W193" s="2">
        <f t="shared" si="132"/>
        <v>4548536</v>
      </c>
      <c r="X193" s="82"/>
      <c r="Y193" s="2">
        <v>881</v>
      </c>
      <c r="Z193">
        <f t="shared" si="133"/>
        <v>5333</v>
      </c>
      <c r="AA193">
        <f t="shared" si="134"/>
        <v>4698373</v>
      </c>
      <c r="AB193" s="2">
        <f t="shared" si="135"/>
        <v>0</v>
      </c>
      <c r="AC193" s="2">
        <f t="shared" si="136"/>
        <v>0</v>
      </c>
      <c r="AD193" s="2">
        <f t="shared" si="137"/>
        <v>0</v>
      </c>
      <c r="AE193" s="2">
        <f t="shared" si="138"/>
        <v>0</v>
      </c>
      <c r="AF193" s="84">
        <f t="shared" si="139"/>
        <v>0</v>
      </c>
      <c r="AG193" s="2">
        <f t="shared" si="140"/>
        <v>0</v>
      </c>
      <c r="AH193" s="2">
        <f t="shared" si="141"/>
        <v>0</v>
      </c>
      <c r="AI193" s="2">
        <f t="shared" si="142"/>
        <v>0</v>
      </c>
      <c r="AJ193" s="83" t="str">
        <f t="shared" si="143"/>
        <v>N.A.</v>
      </c>
      <c r="AK193" s="2">
        <f t="shared" si="144"/>
        <v>4698373</v>
      </c>
      <c r="AM193" s="2">
        <v>867</v>
      </c>
      <c r="AN193">
        <f t="shared" si="145"/>
        <v>5546</v>
      </c>
      <c r="AO193">
        <f t="shared" si="146"/>
        <v>4808382</v>
      </c>
      <c r="AP193" s="2">
        <f t="shared" si="121"/>
        <v>0</v>
      </c>
      <c r="AQ193" s="2">
        <f t="shared" si="147"/>
        <v>0</v>
      </c>
      <c r="AR193" s="2">
        <f t="shared" si="148"/>
        <v>0</v>
      </c>
      <c r="AS193" s="2">
        <f t="shared" si="149"/>
        <v>0</v>
      </c>
      <c r="AT193" s="84">
        <f t="shared" si="150"/>
        <v>0</v>
      </c>
      <c r="AU193" s="2">
        <f t="shared" si="151"/>
        <v>0</v>
      </c>
      <c r="AV193" s="2">
        <f t="shared" si="152"/>
        <v>0</v>
      </c>
      <c r="AW193" s="2">
        <f t="shared" si="153"/>
        <v>0</v>
      </c>
      <c r="AX193" s="83" t="str">
        <f t="shared" si="154"/>
        <v>N.A.</v>
      </c>
      <c r="AY193" s="2">
        <f t="shared" si="155"/>
        <v>4808382</v>
      </c>
      <c r="AZ193" s="82"/>
      <c r="BA193" s="2">
        <v>856</v>
      </c>
      <c r="BB193">
        <f t="shared" si="156"/>
        <v>5768</v>
      </c>
      <c r="BC193">
        <f t="shared" si="157"/>
        <v>4937408</v>
      </c>
      <c r="BD193" s="2">
        <f t="shared" si="158"/>
        <v>0</v>
      </c>
      <c r="BE193" s="2">
        <f t="shared" si="159"/>
        <v>0</v>
      </c>
      <c r="BF193" s="2">
        <f t="shared" si="160"/>
        <v>0</v>
      </c>
      <c r="BG193" s="2">
        <f t="shared" si="161"/>
        <v>0</v>
      </c>
      <c r="BH193" s="84">
        <f t="shared" si="162"/>
        <v>0</v>
      </c>
      <c r="BI193" s="2">
        <f t="shared" si="163"/>
        <v>0</v>
      </c>
      <c r="BJ193" s="2">
        <f t="shared" si="164"/>
        <v>0</v>
      </c>
      <c r="BK193" s="2">
        <f t="shared" si="165"/>
        <v>0</v>
      </c>
      <c r="BL193" s="83" t="str">
        <f t="shared" si="166"/>
        <v>N.A.</v>
      </c>
      <c r="BM193" s="2">
        <f t="shared" si="167"/>
        <v>4937408</v>
      </c>
      <c r="BO193" s="2">
        <v>833</v>
      </c>
      <c r="BP193">
        <f t="shared" si="168"/>
        <v>5999</v>
      </c>
      <c r="BQ193">
        <f t="shared" si="169"/>
        <v>4997167</v>
      </c>
      <c r="BR193" s="2">
        <f t="shared" si="170"/>
        <v>0</v>
      </c>
      <c r="BS193" s="2">
        <f t="shared" si="171"/>
        <v>0</v>
      </c>
      <c r="BT193" s="2">
        <f t="shared" si="172"/>
        <v>0</v>
      </c>
      <c r="BU193" s="2">
        <f t="shared" si="173"/>
        <v>0</v>
      </c>
      <c r="BV193" s="84">
        <f t="shared" si="174"/>
        <v>0</v>
      </c>
      <c r="BW193" s="2">
        <f t="shared" si="175"/>
        <v>0</v>
      </c>
      <c r="BX193" s="2">
        <f t="shared" si="176"/>
        <v>0</v>
      </c>
      <c r="BY193" s="2">
        <f t="shared" si="177"/>
        <v>0</v>
      </c>
      <c r="BZ193" s="83" t="str">
        <f t="shared" si="178"/>
        <v>N.A.</v>
      </c>
      <c r="CA193" s="2">
        <f t="shared" si="179"/>
        <v>4997167</v>
      </c>
    </row>
    <row r="194" spans="1:79" x14ac:dyDescent="0.2">
      <c r="A194">
        <v>187</v>
      </c>
      <c r="B194" s="2">
        <v>5</v>
      </c>
      <c r="C194" s="2">
        <v>3897</v>
      </c>
      <c r="D194" s="2" t="s">
        <v>373</v>
      </c>
      <c r="E194" s="2">
        <v>558123</v>
      </c>
      <c r="F194" s="2">
        <v>117</v>
      </c>
      <c r="G194" s="2">
        <v>5106</v>
      </c>
      <c r="H194" s="2">
        <v>597402</v>
      </c>
      <c r="I194" s="2">
        <v>0</v>
      </c>
      <c r="J194" s="82"/>
      <c r="K194" s="2">
        <v>113</v>
      </c>
      <c r="L194" s="2">
        <f t="shared" si="122"/>
        <v>5303</v>
      </c>
      <c r="M194" s="2">
        <f t="shared" si="123"/>
        <v>599239</v>
      </c>
      <c r="N194" s="2">
        <f t="shared" si="124"/>
        <v>0</v>
      </c>
      <c r="O194" s="2">
        <f t="shared" si="125"/>
        <v>4137</v>
      </c>
      <c r="P194" s="2">
        <f t="shared" si="126"/>
        <v>0</v>
      </c>
      <c r="Q194" s="2">
        <f t="shared" si="127"/>
        <v>4137</v>
      </c>
      <c r="R194" s="84">
        <f t="shared" si="128"/>
        <v>4137</v>
      </c>
      <c r="S194" s="2">
        <f t="shared" si="129"/>
        <v>0</v>
      </c>
      <c r="T194" s="2">
        <f t="shared" si="130"/>
        <v>1</v>
      </c>
      <c r="U194" s="2">
        <f t="shared" si="131"/>
        <v>1</v>
      </c>
      <c r="V194" s="83" t="str">
        <f t="shared" si="120"/>
        <v>101% Adj.</v>
      </c>
      <c r="W194" s="2">
        <f t="shared" si="132"/>
        <v>603376</v>
      </c>
      <c r="X194" s="82"/>
      <c r="Y194" s="2">
        <v>109</v>
      </c>
      <c r="Z194">
        <f t="shared" si="133"/>
        <v>5508</v>
      </c>
      <c r="AA194">
        <f t="shared" si="134"/>
        <v>600372</v>
      </c>
      <c r="AB194" s="2">
        <f t="shared" si="135"/>
        <v>0</v>
      </c>
      <c r="AC194" s="2">
        <f t="shared" si="136"/>
        <v>4859</v>
      </c>
      <c r="AD194" s="2">
        <f t="shared" si="137"/>
        <v>0</v>
      </c>
      <c r="AE194" s="2">
        <f t="shared" si="138"/>
        <v>4859</v>
      </c>
      <c r="AF194" s="84">
        <f t="shared" si="139"/>
        <v>4859</v>
      </c>
      <c r="AG194" s="2">
        <f t="shared" si="140"/>
        <v>0</v>
      </c>
      <c r="AH194" s="2">
        <f t="shared" si="141"/>
        <v>1</v>
      </c>
      <c r="AI194" s="2">
        <f t="shared" si="142"/>
        <v>1</v>
      </c>
      <c r="AJ194" s="83" t="str">
        <f t="shared" si="143"/>
        <v>101% Adj.</v>
      </c>
      <c r="AK194" s="2">
        <f t="shared" si="144"/>
        <v>605231</v>
      </c>
      <c r="AM194" s="2">
        <v>106</v>
      </c>
      <c r="AN194">
        <f t="shared" si="145"/>
        <v>5721</v>
      </c>
      <c r="AO194">
        <f t="shared" si="146"/>
        <v>606426</v>
      </c>
      <c r="AP194" s="2">
        <f t="shared" si="121"/>
        <v>0</v>
      </c>
      <c r="AQ194" s="2">
        <f t="shared" si="147"/>
        <v>0</v>
      </c>
      <c r="AR194" s="2">
        <f t="shared" si="148"/>
        <v>0</v>
      </c>
      <c r="AS194" s="2">
        <f t="shared" si="149"/>
        <v>0</v>
      </c>
      <c r="AT194" s="84">
        <f t="shared" si="150"/>
        <v>0</v>
      </c>
      <c r="AU194" s="2">
        <f t="shared" si="151"/>
        <v>0</v>
      </c>
      <c r="AV194" s="2">
        <f t="shared" si="152"/>
        <v>0</v>
      </c>
      <c r="AW194" s="2">
        <f t="shared" si="153"/>
        <v>0</v>
      </c>
      <c r="AX194" s="83" t="str">
        <f t="shared" si="154"/>
        <v>N.A.</v>
      </c>
      <c r="AY194" s="2">
        <f t="shared" si="155"/>
        <v>606426</v>
      </c>
      <c r="AZ194" s="82"/>
      <c r="BA194" s="2">
        <v>101</v>
      </c>
      <c r="BB194">
        <f t="shared" si="156"/>
        <v>5943</v>
      </c>
      <c r="BC194">
        <f t="shared" si="157"/>
        <v>600243</v>
      </c>
      <c r="BD194" s="2">
        <f t="shared" si="158"/>
        <v>0</v>
      </c>
      <c r="BE194" s="2">
        <f t="shared" si="159"/>
        <v>12247</v>
      </c>
      <c r="BF194" s="2">
        <f t="shared" si="160"/>
        <v>0</v>
      </c>
      <c r="BG194" s="2">
        <f t="shared" si="161"/>
        <v>12247</v>
      </c>
      <c r="BH194" s="84">
        <f t="shared" si="162"/>
        <v>12247</v>
      </c>
      <c r="BI194" s="2">
        <f t="shared" si="163"/>
        <v>0</v>
      </c>
      <c r="BJ194" s="2">
        <f t="shared" si="164"/>
        <v>1</v>
      </c>
      <c r="BK194" s="2">
        <f t="shared" si="165"/>
        <v>1</v>
      </c>
      <c r="BL194" s="83" t="str">
        <f t="shared" si="166"/>
        <v>101% Adj.</v>
      </c>
      <c r="BM194" s="2">
        <f t="shared" si="167"/>
        <v>612490</v>
      </c>
      <c r="BO194" s="2">
        <v>96</v>
      </c>
      <c r="BP194">
        <f t="shared" si="168"/>
        <v>6174</v>
      </c>
      <c r="BQ194">
        <f t="shared" si="169"/>
        <v>592704</v>
      </c>
      <c r="BR194" s="2">
        <f t="shared" si="170"/>
        <v>0</v>
      </c>
      <c r="BS194" s="2">
        <f t="shared" si="171"/>
        <v>13541</v>
      </c>
      <c r="BT194" s="2">
        <f t="shared" si="172"/>
        <v>0</v>
      </c>
      <c r="BU194" s="2">
        <f t="shared" si="173"/>
        <v>13541</v>
      </c>
      <c r="BV194" s="84">
        <f t="shared" si="174"/>
        <v>13541</v>
      </c>
      <c r="BW194" s="2">
        <f t="shared" si="175"/>
        <v>0</v>
      </c>
      <c r="BX194" s="2">
        <f t="shared" si="176"/>
        <v>1</v>
      </c>
      <c r="BY194" s="2">
        <f t="shared" si="177"/>
        <v>1</v>
      </c>
      <c r="BZ194" s="83" t="str">
        <f t="shared" si="178"/>
        <v>101% Adj.</v>
      </c>
      <c r="CA194" s="2">
        <f t="shared" si="179"/>
        <v>606245</v>
      </c>
    </row>
    <row r="195" spans="1:79" x14ac:dyDescent="0.2">
      <c r="A195">
        <v>188</v>
      </c>
      <c r="B195" s="2">
        <v>11</v>
      </c>
      <c r="C195" s="2">
        <v>3906</v>
      </c>
      <c r="D195" s="2" t="s">
        <v>165</v>
      </c>
      <c r="E195" s="2">
        <v>2381488</v>
      </c>
      <c r="F195" s="2">
        <v>489.1</v>
      </c>
      <c r="G195" s="2">
        <v>4931</v>
      </c>
      <c r="H195" s="2">
        <v>2411752</v>
      </c>
      <c r="I195" s="2">
        <v>0</v>
      </c>
      <c r="J195" s="82"/>
      <c r="K195" s="2">
        <v>481</v>
      </c>
      <c r="L195" s="2">
        <f t="shared" si="122"/>
        <v>5128</v>
      </c>
      <c r="M195" s="2">
        <f t="shared" si="123"/>
        <v>2466568</v>
      </c>
      <c r="N195" s="2">
        <f t="shared" si="124"/>
        <v>0</v>
      </c>
      <c r="O195" s="2">
        <f t="shared" si="125"/>
        <v>0</v>
      </c>
      <c r="P195" s="2">
        <f t="shared" si="126"/>
        <v>0</v>
      </c>
      <c r="Q195" s="2">
        <f t="shared" si="127"/>
        <v>0</v>
      </c>
      <c r="R195" s="84">
        <f t="shared" si="128"/>
        <v>0</v>
      </c>
      <c r="S195" s="2">
        <f t="shared" si="129"/>
        <v>0</v>
      </c>
      <c r="T195" s="2">
        <f t="shared" si="130"/>
        <v>0</v>
      </c>
      <c r="U195" s="2">
        <f t="shared" si="131"/>
        <v>0</v>
      </c>
      <c r="V195" s="83" t="str">
        <f t="shared" si="120"/>
        <v>N.A.</v>
      </c>
      <c r="W195" s="2">
        <f t="shared" si="132"/>
        <v>2466568</v>
      </c>
      <c r="X195" s="82"/>
      <c r="Y195" s="2">
        <v>477</v>
      </c>
      <c r="Z195">
        <f t="shared" si="133"/>
        <v>5333</v>
      </c>
      <c r="AA195">
        <f t="shared" si="134"/>
        <v>2543841</v>
      </c>
      <c r="AB195" s="2">
        <f t="shared" si="135"/>
        <v>0</v>
      </c>
      <c r="AC195" s="2">
        <f t="shared" si="136"/>
        <v>0</v>
      </c>
      <c r="AD195" s="2">
        <f t="shared" si="137"/>
        <v>0</v>
      </c>
      <c r="AE195" s="2">
        <f t="shared" si="138"/>
        <v>0</v>
      </c>
      <c r="AF195" s="84">
        <f t="shared" si="139"/>
        <v>0</v>
      </c>
      <c r="AG195" s="2">
        <f t="shared" si="140"/>
        <v>0</v>
      </c>
      <c r="AH195" s="2">
        <f t="shared" si="141"/>
        <v>0</v>
      </c>
      <c r="AI195" s="2">
        <f t="shared" si="142"/>
        <v>0</v>
      </c>
      <c r="AJ195" s="83" t="str">
        <f t="shared" si="143"/>
        <v>N.A.</v>
      </c>
      <c r="AK195" s="2">
        <f t="shared" si="144"/>
        <v>2543841</v>
      </c>
      <c r="AM195" s="2">
        <v>465</v>
      </c>
      <c r="AN195">
        <f t="shared" si="145"/>
        <v>5546</v>
      </c>
      <c r="AO195">
        <f t="shared" si="146"/>
        <v>2578890</v>
      </c>
      <c r="AP195" s="2">
        <f t="shared" si="121"/>
        <v>0</v>
      </c>
      <c r="AQ195" s="2">
        <f t="shared" si="147"/>
        <v>0</v>
      </c>
      <c r="AR195" s="2">
        <f t="shared" si="148"/>
        <v>0</v>
      </c>
      <c r="AS195" s="2">
        <f t="shared" si="149"/>
        <v>0</v>
      </c>
      <c r="AT195" s="84">
        <f t="shared" si="150"/>
        <v>0</v>
      </c>
      <c r="AU195" s="2">
        <f t="shared" si="151"/>
        <v>0</v>
      </c>
      <c r="AV195" s="2">
        <f t="shared" si="152"/>
        <v>0</v>
      </c>
      <c r="AW195" s="2">
        <f t="shared" si="153"/>
        <v>0</v>
      </c>
      <c r="AX195" s="83" t="str">
        <f t="shared" si="154"/>
        <v>N.A.</v>
      </c>
      <c r="AY195" s="2">
        <f t="shared" si="155"/>
        <v>2578890</v>
      </c>
      <c r="AZ195" s="82"/>
      <c r="BA195" s="2">
        <v>460</v>
      </c>
      <c r="BB195">
        <f t="shared" si="156"/>
        <v>5768</v>
      </c>
      <c r="BC195">
        <f t="shared" si="157"/>
        <v>2653280</v>
      </c>
      <c r="BD195" s="2">
        <f t="shared" si="158"/>
        <v>0</v>
      </c>
      <c r="BE195" s="2">
        <f t="shared" si="159"/>
        <v>0</v>
      </c>
      <c r="BF195" s="2">
        <f t="shared" si="160"/>
        <v>0</v>
      </c>
      <c r="BG195" s="2">
        <f t="shared" si="161"/>
        <v>0</v>
      </c>
      <c r="BH195" s="84">
        <f t="shared" si="162"/>
        <v>0</v>
      </c>
      <c r="BI195" s="2">
        <f t="shared" si="163"/>
        <v>0</v>
      </c>
      <c r="BJ195" s="2">
        <f t="shared" si="164"/>
        <v>0</v>
      </c>
      <c r="BK195" s="2">
        <f t="shared" si="165"/>
        <v>0</v>
      </c>
      <c r="BL195" s="83" t="str">
        <f t="shared" si="166"/>
        <v>N.A.</v>
      </c>
      <c r="BM195" s="2">
        <f t="shared" si="167"/>
        <v>2653280</v>
      </c>
      <c r="BO195" s="2">
        <v>457</v>
      </c>
      <c r="BP195">
        <f t="shared" si="168"/>
        <v>5999</v>
      </c>
      <c r="BQ195">
        <f t="shared" si="169"/>
        <v>2741543</v>
      </c>
      <c r="BR195" s="2">
        <f t="shared" si="170"/>
        <v>0</v>
      </c>
      <c r="BS195" s="2">
        <f t="shared" si="171"/>
        <v>0</v>
      </c>
      <c r="BT195" s="2">
        <f t="shared" si="172"/>
        <v>0</v>
      </c>
      <c r="BU195" s="2">
        <f t="shared" si="173"/>
        <v>0</v>
      </c>
      <c r="BV195" s="84">
        <f t="shared" si="174"/>
        <v>0</v>
      </c>
      <c r="BW195" s="2">
        <f t="shared" si="175"/>
        <v>0</v>
      </c>
      <c r="BX195" s="2">
        <f t="shared" si="176"/>
        <v>0</v>
      </c>
      <c r="BY195" s="2">
        <f t="shared" si="177"/>
        <v>0</v>
      </c>
      <c r="BZ195" s="83" t="str">
        <f t="shared" si="178"/>
        <v>N.A.</v>
      </c>
      <c r="CA195" s="2">
        <f t="shared" si="179"/>
        <v>2741543</v>
      </c>
    </row>
    <row r="196" spans="1:79" x14ac:dyDescent="0.2">
      <c r="A196">
        <v>189</v>
      </c>
      <c r="B196" s="2">
        <v>11</v>
      </c>
      <c r="C196" s="2">
        <v>3942</v>
      </c>
      <c r="D196" s="2" t="s">
        <v>166</v>
      </c>
      <c r="E196" s="2">
        <v>2776234</v>
      </c>
      <c r="F196" s="2">
        <v>587.1</v>
      </c>
      <c r="G196" s="2">
        <v>4931</v>
      </c>
      <c r="H196" s="2">
        <v>2894990</v>
      </c>
      <c r="I196" s="2">
        <v>0</v>
      </c>
      <c r="J196" s="82"/>
      <c r="K196" s="2">
        <v>584</v>
      </c>
      <c r="L196" s="2">
        <f t="shared" si="122"/>
        <v>5128</v>
      </c>
      <c r="M196" s="2">
        <f t="shared" si="123"/>
        <v>2994752</v>
      </c>
      <c r="N196" s="2">
        <f t="shared" si="124"/>
        <v>0</v>
      </c>
      <c r="O196" s="2">
        <f t="shared" si="125"/>
        <v>0</v>
      </c>
      <c r="P196" s="2">
        <f t="shared" si="126"/>
        <v>0</v>
      </c>
      <c r="Q196" s="2">
        <f t="shared" si="127"/>
        <v>0</v>
      </c>
      <c r="R196" s="84">
        <f t="shared" si="128"/>
        <v>0</v>
      </c>
      <c r="S196" s="2">
        <f t="shared" si="129"/>
        <v>0</v>
      </c>
      <c r="T196" s="2">
        <f t="shared" si="130"/>
        <v>0</v>
      </c>
      <c r="U196" s="2">
        <f t="shared" si="131"/>
        <v>0</v>
      </c>
      <c r="V196" s="83" t="str">
        <f t="shared" si="120"/>
        <v>N.A.</v>
      </c>
      <c r="W196" s="2">
        <f t="shared" si="132"/>
        <v>2994752</v>
      </c>
      <c r="X196" s="82"/>
      <c r="Y196" s="2">
        <v>593</v>
      </c>
      <c r="Z196">
        <f t="shared" si="133"/>
        <v>5333</v>
      </c>
      <c r="AA196">
        <f t="shared" si="134"/>
        <v>3162469</v>
      </c>
      <c r="AB196" s="2">
        <f t="shared" si="135"/>
        <v>0</v>
      </c>
      <c r="AC196" s="2">
        <f t="shared" si="136"/>
        <v>0</v>
      </c>
      <c r="AD196" s="2">
        <f t="shared" si="137"/>
        <v>0</v>
      </c>
      <c r="AE196" s="2">
        <f t="shared" si="138"/>
        <v>0</v>
      </c>
      <c r="AF196" s="84">
        <f t="shared" si="139"/>
        <v>0</v>
      </c>
      <c r="AG196" s="2">
        <f t="shared" si="140"/>
        <v>0</v>
      </c>
      <c r="AH196" s="2">
        <f t="shared" si="141"/>
        <v>0</v>
      </c>
      <c r="AI196" s="2">
        <f t="shared" si="142"/>
        <v>0</v>
      </c>
      <c r="AJ196" s="83" t="str">
        <f t="shared" si="143"/>
        <v>N.A.</v>
      </c>
      <c r="AK196" s="2">
        <f t="shared" si="144"/>
        <v>3162469</v>
      </c>
      <c r="AM196" s="2">
        <v>589</v>
      </c>
      <c r="AN196">
        <f t="shared" si="145"/>
        <v>5546</v>
      </c>
      <c r="AO196">
        <f t="shared" si="146"/>
        <v>3266594</v>
      </c>
      <c r="AP196" s="2">
        <f t="shared" si="121"/>
        <v>0</v>
      </c>
      <c r="AQ196" s="2">
        <f t="shared" si="147"/>
        <v>0</v>
      </c>
      <c r="AR196" s="2">
        <f t="shared" si="148"/>
        <v>0</v>
      </c>
      <c r="AS196" s="2">
        <f t="shared" si="149"/>
        <v>0</v>
      </c>
      <c r="AT196" s="84">
        <f t="shared" si="150"/>
        <v>0</v>
      </c>
      <c r="AU196" s="2">
        <f t="shared" si="151"/>
        <v>0</v>
      </c>
      <c r="AV196" s="2">
        <f t="shared" si="152"/>
        <v>0</v>
      </c>
      <c r="AW196" s="2">
        <f t="shared" si="153"/>
        <v>0</v>
      </c>
      <c r="AX196" s="83" t="str">
        <f t="shared" si="154"/>
        <v>N.A.</v>
      </c>
      <c r="AY196" s="2">
        <f t="shared" si="155"/>
        <v>3266594</v>
      </c>
      <c r="AZ196" s="82"/>
      <c r="BA196" s="2">
        <v>603</v>
      </c>
      <c r="BB196">
        <f t="shared" si="156"/>
        <v>5768</v>
      </c>
      <c r="BC196">
        <f t="shared" si="157"/>
        <v>3478104</v>
      </c>
      <c r="BD196" s="2">
        <f t="shared" si="158"/>
        <v>0</v>
      </c>
      <c r="BE196" s="2">
        <f t="shared" si="159"/>
        <v>0</v>
      </c>
      <c r="BF196" s="2">
        <f t="shared" si="160"/>
        <v>0</v>
      </c>
      <c r="BG196" s="2">
        <f t="shared" si="161"/>
        <v>0</v>
      </c>
      <c r="BH196" s="84">
        <f t="shared" si="162"/>
        <v>0</v>
      </c>
      <c r="BI196" s="2">
        <f t="shared" si="163"/>
        <v>0</v>
      </c>
      <c r="BJ196" s="2">
        <f t="shared" si="164"/>
        <v>0</v>
      </c>
      <c r="BK196" s="2">
        <f t="shared" si="165"/>
        <v>0</v>
      </c>
      <c r="BL196" s="83" t="str">
        <f t="shared" si="166"/>
        <v>N.A.</v>
      </c>
      <c r="BM196" s="2">
        <f t="shared" si="167"/>
        <v>3478104</v>
      </c>
      <c r="BO196" s="2">
        <v>617</v>
      </c>
      <c r="BP196">
        <f t="shared" si="168"/>
        <v>5999</v>
      </c>
      <c r="BQ196">
        <f t="shared" si="169"/>
        <v>3701383</v>
      </c>
      <c r="BR196" s="2">
        <f t="shared" si="170"/>
        <v>0</v>
      </c>
      <c r="BS196" s="2">
        <f t="shared" si="171"/>
        <v>0</v>
      </c>
      <c r="BT196" s="2">
        <f t="shared" si="172"/>
        <v>0</v>
      </c>
      <c r="BU196" s="2">
        <f t="shared" si="173"/>
        <v>0</v>
      </c>
      <c r="BV196" s="84">
        <f t="shared" si="174"/>
        <v>0</v>
      </c>
      <c r="BW196" s="2">
        <f t="shared" si="175"/>
        <v>0</v>
      </c>
      <c r="BX196" s="2">
        <f t="shared" si="176"/>
        <v>0</v>
      </c>
      <c r="BY196" s="2">
        <f t="shared" si="177"/>
        <v>0</v>
      </c>
      <c r="BZ196" s="83" t="str">
        <f t="shared" si="178"/>
        <v>N.A.</v>
      </c>
      <c r="CA196" s="2">
        <f t="shared" si="179"/>
        <v>3701383</v>
      </c>
    </row>
    <row r="197" spans="1:79" x14ac:dyDescent="0.2">
      <c r="A197">
        <v>190</v>
      </c>
      <c r="B197" s="2">
        <v>13</v>
      </c>
      <c r="C197" s="2">
        <v>3978</v>
      </c>
      <c r="D197" s="2" t="s">
        <v>167</v>
      </c>
      <c r="E197" s="2">
        <v>1838284</v>
      </c>
      <c r="F197" s="2">
        <v>374.7</v>
      </c>
      <c r="G197" s="2">
        <v>4931</v>
      </c>
      <c r="H197" s="2">
        <v>1847646</v>
      </c>
      <c r="I197" s="2">
        <v>0</v>
      </c>
      <c r="J197" s="82"/>
      <c r="K197" s="2">
        <v>358</v>
      </c>
      <c r="L197" s="2">
        <f t="shared" si="122"/>
        <v>5128</v>
      </c>
      <c r="M197" s="2">
        <f t="shared" si="123"/>
        <v>1835824</v>
      </c>
      <c r="N197" s="2">
        <f t="shared" si="124"/>
        <v>1722</v>
      </c>
      <c r="O197" s="2">
        <f t="shared" si="125"/>
        <v>30298</v>
      </c>
      <c r="P197" s="2">
        <f t="shared" si="126"/>
        <v>0</v>
      </c>
      <c r="Q197" s="2">
        <f t="shared" si="127"/>
        <v>30298</v>
      </c>
      <c r="R197" s="84">
        <f t="shared" si="128"/>
        <v>30298</v>
      </c>
      <c r="S197" s="2">
        <f t="shared" si="129"/>
        <v>0</v>
      </c>
      <c r="T197" s="2">
        <f t="shared" si="130"/>
        <v>1</v>
      </c>
      <c r="U197" s="2">
        <f t="shared" si="131"/>
        <v>1</v>
      </c>
      <c r="V197" s="83" t="str">
        <f t="shared" si="120"/>
        <v>101% Adj.</v>
      </c>
      <c r="W197" s="2">
        <f t="shared" si="132"/>
        <v>1866122</v>
      </c>
      <c r="X197" s="82"/>
      <c r="Y197" s="2">
        <v>347</v>
      </c>
      <c r="Z197">
        <f t="shared" si="133"/>
        <v>5333</v>
      </c>
      <c r="AA197">
        <f t="shared" si="134"/>
        <v>1850551</v>
      </c>
      <c r="AB197" s="2">
        <f t="shared" si="135"/>
        <v>0</v>
      </c>
      <c r="AC197" s="2">
        <f t="shared" si="136"/>
        <v>3631</v>
      </c>
      <c r="AD197" s="2">
        <f t="shared" si="137"/>
        <v>0</v>
      </c>
      <c r="AE197" s="2">
        <f t="shared" si="138"/>
        <v>3631</v>
      </c>
      <c r="AF197" s="84">
        <f t="shared" si="139"/>
        <v>3631</v>
      </c>
      <c r="AG197" s="2">
        <f t="shared" si="140"/>
        <v>0</v>
      </c>
      <c r="AH197" s="2">
        <f t="shared" si="141"/>
        <v>1</v>
      </c>
      <c r="AI197" s="2">
        <f t="shared" si="142"/>
        <v>1</v>
      </c>
      <c r="AJ197" s="83" t="str">
        <f t="shared" si="143"/>
        <v>101% Adj.</v>
      </c>
      <c r="AK197" s="2">
        <f t="shared" si="144"/>
        <v>1854182</v>
      </c>
      <c r="AM197" s="2">
        <v>330</v>
      </c>
      <c r="AN197">
        <f t="shared" si="145"/>
        <v>5546</v>
      </c>
      <c r="AO197">
        <f t="shared" si="146"/>
        <v>1830180</v>
      </c>
      <c r="AP197" s="2">
        <f t="shared" si="121"/>
        <v>4052</v>
      </c>
      <c r="AQ197" s="2">
        <f t="shared" si="147"/>
        <v>38877</v>
      </c>
      <c r="AR197" s="2">
        <f t="shared" si="148"/>
        <v>0</v>
      </c>
      <c r="AS197" s="2">
        <f t="shared" si="149"/>
        <v>38877</v>
      </c>
      <c r="AT197" s="84">
        <f t="shared" si="150"/>
        <v>38877</v>
      </c>
      <c r="AU197" s="2">
        <f t="shared" si="151"/>
        <v>0</v>
      </c>
      <c r="AV197" s="2">
        <f t="shared" si="152"/>
        <v>1</v>
      </c>
      <c r="AW197" s="2">
        <f t="shared" si="153"/>
        <v>1</v>
      </c>
      <c r="AX197" s="83" t="str">
        <f t="shared" si="154"/>
        <v>101% Adj.</v>
      </c>
      <c r="AY197" s="2">
        <f t="shared" si="155"/>
        <v>1869057</v>
      </c>
      <c r="AZ197" s="82"/>
      <c r="BA197" s="2">
        <v>331</v>
      </c>
      <c r="BB197">
        <f t="shared" si="156"/>
        <v>5768</v>
      </c>
      <c r="BC197">
        <f t="shared" si="157"/>
        <v>1909208</v>
      </c>
      <c r="BD197" s="2">
        <f t="shared" si="158"/>
        <v>0</v>
      </c>
      <c r="BE197" s="2">
        <f t="shared" si="159"/>
        <v>0</v>
      </c>
      <c r="BF197" s="2">
        <f t="shared" si="160"/>
        <v>0</v>
      </c>
      <c r="BG197" s="2">
        <f t="shared" si="161"/>
        <v>0</v>
      </c>
      <c r="BH197" s="84">
        <f t="shared" si="162"/>
        <v>0</v>
      </c>
      <c r="BI197" s="2">
        <f t="shared" si="163"/>
        <v>0</v>
      </c>
      <c r="BJ197" s="2">
        <f t="shared" si="164"/>
        <v>0</v>
      </c>
      <c r="BK197" s="2">
        <f t="shared" si="165"/>
        <v>0</v>
      </c>
      <c r="BL197" s="83" t="str">
        <f t="shared" si="166"/>
        <v>N.A.</v>
      </c>
      <c r="BM197" s="2">
        <f t="shared" si="167"/>
        <v>1909208</v>
      </c>
      <c r="BO197" s="2">
        <v>332</v>
      </c>
      <c r="BP197">
        <f t="shared" si="168"/>
        <v>5999</v>
      </c>
      <c r="BQ197">
        <f t="shared" si="169"/>
        <v>1991668</v>
      </c>
      <c r="BR197" s="2">
        <f t="shared" si="170"/>
        <v>0</v>
      </c>
      <c r="BS197" s="2">
        <f t="shared" si="171"/>
        <v>0</v>
      </c>
      <c r="BT197" s="2">
        <f t="shared" si="172"/>
        <v>0</v>
      </c>
      <c r="BU197" s="2">
        <f t="shared" si="173"/>
        <v>0</v>
      </c>
      <c r="BV197" s="84">
        <f t="shared" si="174"/>
        <v>0</v>
      </c>
      <c r="BW197" s="2">
        <f t="shared" si="175"/>
        <v>0</v>
      </c>
      <c r="BX197" s="2">
        <f t="shared" si="176"/>
        <v>0</v>
      </c>
      <c r="BY197" s="2">
        <f t="shared" si="177"/>
        <v>0</v>
      </c>
      <c r="BZ197" s="83" t="str">
        <f t="shared" si="178"/>
        <v>N.A.</v>
      </c>
      <c r="CA197" s="2">
        <f t="shared" si="179"/>
        <v>1991668</v>
      </c>
    </row>
    <row r="198" spans="1:79" x14ac:dyDescent="0.2">
      <c r="A198">
        <v>191</v>
      </c>
      <c r="B198" s="2">
        <v>13</v>
      </c>
      <c r="C198" s="2">
        <v>3996</v>
      </c>
      <c r="D198" s="2" t="s">
        <v>139</v>
      </c>
      <c r="E198" s="2">
        <v>2520428</v>
      </c>
      <c r="F198" s="2">
        <v>484.2</v>
      </c>
      <c r="G198" s="2">
        <v>5069</v>
      </c>
      <c r="H198" s="2">
        <v>2454410</v>
      </c>
      <c r="I198" s="2">
        <v>52814</v>
      </c>
      <c r="J198" s="82"/>
      <c r="K198" s="2">
        <v>464</v>
      </c>
      <c r="L198" s="2">
        <f t="shared" si="122"/>
        <v>5266</v>
      </c>
      <c r="M198" s="2">
        <f t="shared" si="123"/>
        <v>2443424</v>
      </c>
      <c r="N198" s="2">
        <f t="shared" si="124"/>
        <v>53903</v>
      </c>
      <c r="O198" s="2">
        <f t="shared" si="125"/>
        <v>35530</v>
      </c>
      <c r="P198" s="2">
        <f t="shared" si="126"/>
        <v>53903</v>
      </c>
      <c r="Q198" s="2">
        <f t="shared" si="127"/>
        <v>0</v>
      </c>
      <c r="R198" s="84">
        <f t="shared" si="128"/>
        <v>53903</v>
      </c>
      <c r="S198" s="2">
        <f t="shared" si="129"/>
        <v>2</v>
      </c>
      <c r="T198" s="2">
        <f t="shared" si="130"/>
        <v>0</v>
      </c>
      <c r="U198" s="2">
        <f t="shared" si="131"/>
        <v>2</v>
      </c>
      <c r="V198" s="83" t="str">
        <f t="shared" si="120"/>
        <v>70% Adj.</v>
      </c>
      <c r="W198" s="2">
        <f t="shared" si="132"/>
        <v>2497327</v>
      </c>
      <c r="X198" s="82"/>
      <c r="Y198" s="2">
        <v>453</v>
      </c>
      <c r="Z198">
        <f t="shared" si="133"/>
        <v>5471</v>
      </c>
      <c r="AA198">
        <f t="shared" si="134"/>
        <v>2478363</v>
      </c>
      <c r="AB198" s="2">
        <f t="shared" si="135"/>
        <v>25239</v>
      </c>
      <c r="AC198" s="2">
        <f t="shared" si="136"/>
        <v>0</v>
      </c>
      <c r="AD198" s="2">
        <f t="shared" si="137"/>
        <v>25239</v>
      </c>
      <c r="AE198" s="2">
        <f t="shared" si="138"/>
        <v>0</v>
      </c>
      <c r="AF198" s="84">
        <f t="shared" si="139"/>
        <v>25239</v>
      </c>
      <c r="AG198" s="2">
        <f t="shared" si="140"/>
        <v>2</v>
      </c>
      <c r="AH198" s="2">
        <f t="shared" si="141"/>
        <v>0</v>
      </c>
      <c r="AI198" s="2">
        <f t="shared" si="142"/>
        <v>2</v>
      </c>
      <c r="AJ198" s="83" t="str">
        <f t="shared" si="143"/>
        <v>60% Adj.</v>
      </c>
      <c r="AK198" s="2">
        <f t="shared" si="144"/>
        <v>2503602</v>
      </c>
      <c r="AM198" s="2">
        <v>428</v>
      </c>
      <c r="AN198">
        <f t="shared" si="145"/>
        <v>5684</v>
      </c>
      <c r="AO198">
        <f t="shared" si="146"/>
        <v>2432752</v>
      </c>
      <c r="AP198" s="2">
        <f t="shared" si="121"/>
        <v>43838</v>
      </c>
      <c r="AQ198" s="2">
        <f t="shared" si="147"/>
        <v>70395</v>
      </c>
      <c r="AR198" s="2">
        <f t="shared" si="148"/>
        <v>0</v>
      </c>
      <c r="AS198" s="2">
        <f t="shared" si="149"/>
        <v>70395</v>
      </c>
      <c r="AT198" s="84">
        <f t="shared" si="150"/>
        <v>70395</v>
      </c>
      <c r="AU198" s="2">
        <f t="shared" si="151"/>
        <v>0</v>
      </c>
      <c r="AV198" s="2">
        <f t="shared" si="152"/>
        <v>1</v>
      </c>
      <c r="AW198" s="2">
        <f t="shared" si="153"/>
        <v>1</v>
      </c>
      <c r="AX198" s="83" t="str">
        <f t="shared" si="154"/>
        <v>101% Adj.</v>
      </c>
      <c r="AY198" s="2">
        <f t="shared" si="155"/>
        <v>2503147</v>
      </c>
      <c r="AZ198" s="82"/>
      <c r="BA198" s="2">
        <v>420</v>
      </c>
      <c r="BB198">
        <f t="shared" si="156"/>
        <v>5906</v>
      </c>
      <c r="BC198">
        <f t="shared" si="157"/>
        <v>2480520</v>
      </c>
      <c r="BD198" s="2">
        <f t="shared" si="158"/>
        <v>15963</v>
      </c>
      <c r="BE198" s="2">
        <f t="shared" si="159"/>
        <v>0</v>
      </c>
      <c r="BF198" s="2">
        <f t="shared" si="160"/>
        <v>15963</v>
      </c>
      <c r="BG198" s="2">
        <f t="shared" si="161"/>
        <v>0</v>
      </c>
      <c r="BH198" s="84">
        <f t="shared" si="162"/>
        <v>15963</v>
      </c>
      <c r="BI198" s="2">
        <f t="shared" si="163"/>
        <v>2</v>
      </c>
      <c r="BJ198" s="2">
        <f t="shared" si="164"/>
        <v>0</v>
      </c>
      <c r="BK198" s="2">
        <f t="shared" si="165"/>
        <v>2</v>
      </c>
      <c r="BL198" s="83" t="str">
        <f t="shared" si="166"/>
        <v>40% Adj.</v>
      </c>
      <c r="BM198" s="2">
        <f t="shared" si="167"/>
        <v>2496483</v>
      </c>
      <c r="BO198" s="2">
        <v>415</v>
      </c>
      <c r="BP198">
        <f t="shared" si="168"/>
        <v>6137</v>
      </c>
      <c r="BQ198">
        <f t="shared" si="169"/>
        <v>2546855</v>
      </c>
      <c r="BR198" s="2">
        <f t="shared" si="170"/>
        <v>0</v>
      </c>
      <c r="BS198" s="2">
        <f t="shared" si="171"/>
        <v>0</v>
      </c>
      <c r="BT198" s="2">
        <f t="shared" si="172"/>
        <v>0</v>
      </c>
      <c r="BU198" s="2">
        <f t="shared" si="173"/>
        <v>0</v>
      </c>
      <c r="BV198" s="84">
        <f t="shared" si="174"/>
        <v>0</v>
      </c>
      <c r="BW198" s="2">
        <f t="shared" si="175"/>
        <v>0</v>
      </c>
      <c r="BX198" s="2">
        <f t="shared" si="176"/>
        <v>0</v>
      </c>
      <c r="BY198" s="2">
        <f t="shared" si="177"/>
        <v>0</v>
      </c>
      <c r="BZ198" s="83" t="str">
        <f t="shared" si="178"/>
        <v>N.A.</v>
      </c>
      <c r="CA198" s="2">
        <f t="shared" si="179"/>
        <v>2546855</v>
      </c>
    </row>
    <row r="199" spans="1:79" x14ac:dyDescent="0.2">
      <c r="A199">
        <v>192</v>
      </c>
      <c r="B199" s="2">
        <v>11</v>
      </c>
      <c r="C199" s="2">
        <v>4014</v>
      </c>
      <c r="D199" s="2" t="s">
        <v>168</v>
      </c>
      <c r="E199" s="2">
        <v>2423160</v>
      </c>
      <c r="F199" s="2">
        <v>479</v>
      </c>
      <c r="G199" s="2">
        <v>4991</v>
      </c>
      <c r="H199" s="2">
        <v>2390689</v>
      </c>
      <c r="I199" s="2">
        <v>25977</v>
      </c>
      <c r="J199" s="82"/>
      <c r="K199" s="2">
        <v>464</v>
      </c>
      <c r="L199" s="2">
        <f t="shared" si="122"/>
        <v>5188</v>
      </c>
      <c r="M199" s="2">
        <f t="shared" si="123"/>
        <v>2407232</v>
      </c>
      <c r="N199" s="2">
        <f t="shared" si="124"/>
        <v>11150</v>
      </c>
      <c r="O199" s="2">
        <f t="shared" si="125"/>
        <v>7364</v>
      </c>
      <c r="P199" s="2">
        <f t="shared" si="126"/>
        <v>11150</v>
      </c>
      <c r="Q199" s="2">
        <f t="shared" si="127"/>
        <v>0</v>
      </c>
      <c r="R199" s="84">
        <f t="shared" si="128"/>
        <v>11150</v>
      </c>
      <c r="S199" s="2">
        <f t="shared" si="129"/>
        <v>2</v>
      </c>
      <c r="T199" s="2">
        <f t="shared" si="130"/>
        <v>0</v>
      </c>
      <c r="U199" s="2">
        <f t="shared" si="131"/>
        <v>2</v>
      </c>
      <c r="V199" s="83" t="str">
        <f t="shared" si="120"/>
        <v>70% Adj.</v>
      </c>
      <c r="W199" s="2">
        <f t="shared" si="132"/>
        <v>2418382</v>
      </c>
      <c r="X199" s="82"/>
      <c r="Y199" s="2">
        <v>455</v>
      </c>
      <c r="Z199">
        <f t="shared" si="133"/>
        <v>5393</v>
      </c>
      <c r="AA199">
        <f t="shared" si="134"/>
        <v>2453815</v>
      </c>
      <c r="AB199" s="2">
        <f t="shared" si="135"/>
        <v>0</v>
      </c>
      <c r="AC199" s="2">
        <f t="shared" si="136"/>
        <v>0</v>
      </c>
      <c r="AD199" s="2">
        <f t="shared" si="137"/>
        <v>0</v>
      </c>
      <c r="AE199" s="2">
        <f t="shared" si="138"/>
        <v>0</v>
      </c>
      <c r="AF199" s="84">
        <f t="shared" si="139"/>
        <v>0</v>
      </c>
      <c r="AG199" s="2">
        <f t="shared" si="140"/>
        <v>0</v>
      </c>
      <c r="AH199" s="2">
        <f t="shared" si="141"/>
        <v>0</v>
      </c>
      <c r="AI199" s="2">
        <f t="shared" si="142"/>
        <v>0</v>
      </c>
      <c r="AJ199" s="83" t="str">
        <f t="shared" si="143"/>
        <v>N.A.</v>
      </c>
      <c r="AK199" s="2">
        <f t="shared" si="144"/>
        <v>2453815</v>
      </c>
      <c r="AM199" s="2">
        <v>452</v>
      </c>
      <c r="AN199">
        <f t="shared" si="145"/>
        <v>5606</v>
      </c>
      <c r="AO199">
        <f t="shared" si="146"/>
        <v>2533912</v>
      </c>
      <c r="AP199" s="2">
        <f t="shared" si="121"/>
        <v>0</v>
      </c>
      <c r="AQ199" s="2">
        <f t="shared" si="147"/>
        <v>0</v>
      </c>
      <c r="AR199" s="2">
        <f t="shared" si="148"/>
        <v>0</v>
      </c>
      <c r="AS199" s="2">
        <f t="shared" si="149"/>
        <v>0</v>
      </c>
      <c r="AT199" s="84">
        <f t="shared" si="150"/>
        <v>0</v>
      </c>
      <c r="AU199" s="2">
        <f t="shared" si="151"/>
        <v>0</v>
      </c>
      <c r="AV199" s="2">
        <f t="shared" si="152"/>
        <v>0</v>
      </c>
      <c r="AW199" s="2">
        <f t="shared" si="153"/>
        <v>0</v>
      </c>
      <c r="AX199" s="83" t="str">
        <f t="shared" si="154"/>
        <v>N.A.</v>
      </c>
      <c r="AY199" s="2">
        <f t="shared" si="155"/>
        <v>2533912</v>
      </c>
      <c r="AZ199" s="82"/>
      <c r="BA199" s="2">
        <v>445</v>
      </c>
      <c r="BB199">
        <f t="shared" si="156"/>
        <v>5828</v>
      </c>
      <c r="BC199">
        <f t="shared" si="157"/>
        <v>2593460</v>
      </c>
      <c r="BD199" s="2">
        <f t="shared" si="158"/>
        <v>0</v>
      </c>
      <c r="BE199" s="2">
        <f t="shared" si="159"/>
        <v>0</v>
      </c>
      <c r="BF199" s="2">
        <f t="shared" si="160"/>
        <v>0</v>
      </c>
      <c r="BG199" s="2">
        <f t="shared" si="161"/>
        <v>0</v>
      </c>
      <c r="BH199" s="84">
        <f t="shared" si="162"/>
        <v>0</v>
      </c>
      <c r="BI199" s="2">
        <f t="shared" si="163"/>
        <v>0</v>
      </c>
      <c r="BJ199" s="2">
        <f t="shared" si="164"/>
        <v>0</v>
      </c>
      <c r="BK199" s="2">
        <f t="shared" si="165"/>
        <v>0</v>
      </c>
      <c r="BL199" s="83" t="str">
        <f t="shared" si="166"/>
        <v>N.A.</v>
      </c>
      <c r="BM199" s="2">
        <f t="shared" si="167"/>
        <v>2593460</v>
      </c>
      <c r="BO199" s="2">
        <v>439</v>
      </c>
      <c r="BP199">
        <f t="shared" si="168"/>
        <v>6059</v>
      </c>
      <c r="BQ199">
        <f t="shared" si="169"/>
        <v>2659901</v>
      </c>
      <c r="BR199" s="2">
        <f t="shared" si="170"/>
        <v>0</v>
      </c>
      <c r="BS199" s="2">
        <f t="shared" si="171"/>
        <v>0</v>
      </c>
      <c r="BT199" s="2">
        <f t="shared" si="172"/>
        <v>0</v>
      </c>
      <c r="BU199" s="2">
        <f t="shared" si="173"/>
        <v>0</v>
      </c>
      <c r="BV199" s="84">
        <f t="shared" si="174"/>
        <v>0</v>
      </c>
      <c r="BW199" s="2">
        <f t="shared" si="175"/>
        <v>0</v>
      </c>
      <c r="BX199" s="2">
        <f t="shared" si="176"/>
        <v>0</v>
      </c>
      <c r="BY199" s="2">
        <f t="shared" si="177"/>
        <v>0</v>
      </c>
      <c r="BZ199" s="83" t="str">
        <f t="shared" si="178"/>
        <v>N.A.</v>
      </c>
      <c r="CA199" s="2">
        <f t="shared" si="179"/>
        <v>2659901</v>
      </c>
    </row>
    <row r="200" spans="1:79" x14ac:dyDescent="0.2">
      <c r="A200">
        <v>193</v>
      </c>
      <c r="B200" s="2">
        <v>5</v>
      </c>
      <c r="C200" s="2">
        <v>4023</v>
      </c>
      <c r="D200" s="2" t="s">
        <v>374</v>
      </c>
      <c r="E200" s="2">
        <v>3966926</v>
      </c>
      <c r="F200" s="2">
        <v>773.3</v>
      </c>
      <c r="G200" s="2">
        <v>4991</v>
      </c>
      <c r="H200" s="2">
        <v>3859540</v>
      </c>
      <c r="I200" s="2">
        <v>85909</v>
      </c>
      <c r="J200" s="82"/>
      <c r="K200" s="2">
        <v>736</v>
      </c>
      <c r="L200" s="2">
        <f t="shared" si="122"/>
        <v>5188</v>
      </c>
      <c r="M200" s="2">
        <f t="shared" si="123"/>
        <v>3818368</v>
      </c>
      <c r="N200" s="2">
        <f t="shared" si="124"/>
        <v>103991</v>
      </c>
      <c r="O200" s="2">
        <f t="shared" si="125"/>
        <v>79767</v>
      </c>
      <c r="P200" s="2">
        <f t="shared" si="126"/>
        <v>103991</v>
      </c>
      <c r="Q200" s="2">
        <f t="shared" si="127"/>
        <v>0</v>
      </c>
      <c r="R200" s="84">
        <f t="shared" si="128"/>
        <v>103991</v>
      </c>
      <c r="S200" s="2">
        <f t="shared" si="129"/>
        <v>2</v>
      </c>
      <c r="T200" s="2">
        <f t="shared" si="130"/>
        <v>0</v>
      </c>
      <c r="U200" s="2">
        <f t="shared" si="131"/>
        <v>2</v>
      </c>
      <c r="V200" s="83" t="str">
        <f t="shared" ref="V200:V263" si="180">VLOOKUP(U200,$T$377:$U$379,2,FALSE)</f>
        <v>70% Adj.</v>
      </c>
      <c r="W200" s="2">
        <f t="shared" si="132"/>
        <v>3922359</v>
      </c>
      <c r="X200" s="82"/>
      <c r="Y200" s="2">
        <v>708</v>
      </c>
      <c r="Z200">
        <f t="shared" si="133"/>
        <v>5393</v>
      </c>
      <c r="AA200">
        <f t="shared" si="134"/>
        <v>3818244</v>
      </c>
      <c r="AB200" s="2">
        <f t="shared" si="135"/>
        <v>89209</v>
      </c>
      <c r="AC200" s="2">
        <f t="shared" si="136"/>
        <v>38308</v>
      </c>
      <c r="AD200" s="2">
        <f t="shared" si="137"/>
        <v>89209</v>
      </c>
      <c r="AE200" s="2">
        <f t="shared" si="138"/>
        <v>0</v>
      </c>
      <c r="AF200" s="84">
        <f t="shared" si="139"/>
        <v>89209</v>
      </c>
      <c r="AG200" s="2">
        <f t="shared" si="140"/>
        <v>2</v>
      </c>
      <c r="AH200" s="2">
        <f t="shared" si="141"/>
        <v>0</v>
      </c>
      <c r="AI200" s="2">
        <f t="shared" si="142"/>
        <v>2</v>
      </c>
      <c r="AJ200" s="83" t="str">
        <f t="shared" si="143"/>
        <v>60% Adj.</v>
      </c>
      <c r="AK200" s="2">
        <f t="shared" si="144"/>
        <v>3907453</v>
      </c>
      <c r="AM200" s="2">
        <v>680</v>
      </c>
      <c r="AN200">
        <f t="shared" si="145"/>
        <v>5606</v>
      </c>
      <c r="AO200">
        <f t="shared" si="146"/>
        <v>3812080</v>
      </c>
      <c r="AP200" s="2">
        <f t="shared" ref="AP200:AP263" si="181">ROUND(IF(AO200&lt;$E200,0.5*($E200-AO200),0),0)</f>
        <v>77423</v>
      </c>
      <c r="AQ200" s="2">
        <f t="shared" si="147"/>
        <v>44346</v>
      </c>
      <c r="AR200" s="2">
        <f t="shared" si="148"/>
        <v>77423</v>
      </c>
      <c r="AS200" s="2">
        <f t="shared" si="149"/>
        <v>0</v>
      </c>
      <c r="AT200" s="84">
        <f t="shared" si="150"/>
        <v>77423</v>
      </c>
      <c r="AU200" s="2">
        <f t="shared" si="151"/>
        <v>2</v>
      </c>
      <c r="AV200" s="2">
        <f t="shared" si="152"/>
        <v>0</v>
      </c>
      <c r="AW200" s="2">
        <f t="shared" si="153"/>
        <v>2</v>
      </c>
      <c r="AX200" s="83" t="str">
        <f t="shared" si="154"/>
        <v>50% Adj.</v>
      </c>
      <c r="AY200" s="2">
        <f t="shared" si="155"/>
        <v>3889503</v>
      </c>
      <c r="AZ200" s="82"/>
      <c r="BA200" s="2">
        <v>653</v>
      </c>
      <c r="BB200">
        <f t="shared" si="156"/>
        <v>5828</v>
      </c>
      <c r="BC200">
        <f t="shared" si="157"/>
        <v>3805684</v>
      </c>
      <c r="BD200" s="2">
        <f t="shared" si="158"/>
        <v>64497</v>
      </c>
      <c r="BE200" s="2">
        <f t="shared" si="159"/>
        <v>44517</v>
      </c>
      <c r="BF200" s="2">
        <f t="shared" si="160"/>
        <v>64497</v>
      </c>
      <c r="BG200" s="2">
        <f t="shared" si="161"/>
        <v>0</v>
      </c>
      <c r="BH200" s="84">
        <f t="shared" si="162"/>
        <v>64497</v>
      </c>
      <c r="BI200" s="2">
        <f t="shared" si="163"/>
        <v>2</v>
      </c>
      <c r="BJ200" s="2">
        <f t="shared" si="164"/>
        <v>0</v>
      </c>
      <c r="BK200" s="2">
        <f t="shared" si="165"/>
        <v>2</v>
      </c>
      <c r="BL200" s="83" t="str">
        <f t="shared" si="166"/>
        <v>40% Adj.</v>
      </c>
      <c r="BM200" s="2">
        <f t="shared" si="167"/>
        <v>3870181</v>
      </c>
      <c r="BO200" s="2">
        <v>618</v>
      </c>
      <c r="BP200">
        <f t="shared" si="168"/>
        <v>6059</v>
      </c>
      <c r="BQ200">
        <f t="shared" si="169"/>
        <v>3744462</v>
      </c>
      <c r="BR200" s="2">
        <f t="shared" si="170"/>
        <v>66739</v>
      </c>
      <c r="BS200" s="2">
        <f t="shared" si="171"/>
        <v>99279</v>
      </c>
      <c r="BT200" s="2">
        <f t="shared" si="172"/>
        <v>0</v>
      </c>
      <c r="BU200" s="2">
        <f t="shared" si="173"/>
        <v>99279</v>
      </c>
      <c r="BV200" s="84">
        <f t="shared" si="174"/>
        <v>99279</v>
      </c>
      <c r="BW200" s="2">
        <f t="shared" si="175"/>
        <v>0</v>
      </c>
      <c r="BX200" s="2">
        <f t="shared" si="176"/>
        <v>1</v>
      </c>
      <c r="BY200" s="2">
        <f t="shared" si="177"/>
        <v>1</v>
      </c>
      <c r="BZ200" s="83" t="str">
        <f t="shared" si="178"/>
        <v>101% Adj.</v>
      </c>
      <c r="CA200" s="2">
        <f t="shared" si="179"/>
        <v>3843741</v>
      </c>
    </row>
    <row r="201" spans="1:79" x14ac:dyDescent="0.2">
      <c r="A201">
        <v>194</v>
      </c>
      <c r="B201" s="2">
        <v>12</v>
      </c>
      <c r="C201" s="2">
        <v>4033</v>
      </c>
      <c r="D201" s="2" t="s">
        <v>169</v>
      </c>
      <c r="E201" s="2">
        <v>2870534</v>
      </c>
      <c r="F201" s="2">
        <v>575</v>
      </c>
      <c r="G201" s="2">
        <v>5056</v>
      </c>
      <c r="H201" s="2">
        <v>2907200</v>
      </c>
      <c r="I201" s="2">
        <v>3753</v>
      </c>
      <c r="J201" s="82"/>
      <c r="K201" s="2">
        <v>574</v>
      </c>
      <c r="L201" s="2">
        <f t="shared" ref="L201:L264" si="182">G201+$K$3</f>
        <v>5253</v>
      </c>
      <c r="M201" s="2">
        <f t="shared" ref="M201:M264" si="183">L201*K201</f>
        <v>3015222</v>
      </c>
      <c r="N201" s="2">
        <f t="shared" ref="N201:N264" si="184">ROUND(IF(M201&lt;E201,0.7*(E201-M201),0),0)</f>
        <v>0</v>
      </c>
      <c r="O201" s="2">
        <f t="shared" ref="O201:O264" si="185">ROUND(IF(1.01*H201&gt;M201,(1.01*H201-M201),0),0)</f>
        <v>0</v>
      </c>
      <c r="P201" s="2">
        <f t="shared" ref="P201:P264" si="186">IF(N201&gt;O201,N201,0)</f>
        <v>0</v>
      </c>
      <c r="Q201" s="2">
        <f t="shared" ref="Q201:Q264" si="187">IF(O201&gt;N201,O201,0)</f>
        <v>0</v>
      </c>
      <c r="R201" s="84">
        <f t="shared" ref="R201:R264" si="188">Q201+P201</f>
        <v>0</v>
      </c>
      <c r="S201" s="2">
        <f t="shared" ref="S201:S264" si="189">IF(N201&gt;O201,2,0)</f>
        <v>0</v>
      </c>
      <c r="T201" s="2">
        <f t="shared" ref="T201:T264" si="190">IF(O201&gt;N201,1,0)</f>
        <v>0</v>
      </c>
      <c r="U201" s="2">
        <f t="shared" ref="U201:U264" si="191">T201+S201</f>
        <v>0</v>
      </c>
      <c r="V201" s="83" t="str">
        <f t="shared" si="180"/>
        <v>N.A.</v>
      </c>
      <c r="W201" s="2">
        <f t="shared" ref="W201:W264" si="192">R201+M201</f>
        <v>3015222</v>
      </c>
      <c r="X201" s="82"/>
      <c r="Y201" s="2">
        <v>569</v>
      </c>
      <c r="Z201">
        <f t="shared" ref="Z201:Z264" si="193">$Y$3+L201</f>
        <v>5458</v>
      </c>
      <c r="AA201">
        <f t="shared" ref="AA201:AA264" si="194">ROUND(Z201*Y201,0)</f>
        <v>3105602</v>
      </c>
      <c r="AB201" s="2">
        <f t="shared" ref="AB201:AB264" si="195">ROUND(IF(AA201&lt;$E201,0.6*($E201-AA201),0),0)</f>
        <v>0</v>
      </c>
      <c r="AC201" s="2">
        <f t="shared" ref="AC201:AC264" si="196">ROUND(IF(1.01*M201&gt;AA201,(1.01*M201-AA201),0),0)</f>
        <v>0</v>
      </c>
      <c r="AD201" s="2">
        <f t="shared" ref="AD201:AD264" si="197">IF(AB201&gt;AC201,AB201,0)</f>
        <v>0</v>
      </c>
      <c r="AE201" s="2">
        <f t="shared" ref="AE201:AE264" si="198">IF(AC201&gt;AB201,AC201,0)</f>
        <v>0</v>
      </c>
      <c r="AF201" s="84">
        <f t="shared" ref="AF201:AF264" si="199">AE201+AD201</f>
        <v>0</v>
      </c>
      <c r="AG201" s="2">
        <f t="shared" ref="AG201:AG264" si="200">IF(AB201&gt;AC201,2,0)</f>
        <v>0</v>
      </c>
      <c r="AH201" s="2">
        <f t="shared" ref="AH201:AH264" si="201">IF(AC201&gt;AB201,1,0)</f>
        <v>0</v>
      </c>
      <c r="AI201" s="2">
        <f t="shared" ref="AI201:AI264" si="202">AH201+AG201</f>
        <v>0</v>
      </c>
      <c r="AJ201" s="83" t="str">
        <f t="shared" ref="AJ201:AJ264" si="203">VLOOKUP(AI201,$AH$377:$AI$379,2,FALSE)</f>
        <v>N.A.</v>
      </c>
      <c r="AK201" s="2">
        <f t="shared" ref="AK201:AK264" si="204">AF201+AA201</f>
        <v>3105602</v>
      </c>
      <c r="AM201" s="2">
        <v>550</v>
      </c>
      <c r="AN201">
        <f t="shared" ref="AN201:AN264" si="205">$AM$3+Z201</f>
        <v>5671</v>
      </c>
      <c r="AO201">
        <f t="shared" ref="AO201:AO264" si="206">ROUND(AN201*AM201,0)</f>
        <v>3119050</v>
      </c>
      <c r="AP201" s="2">
        <f t="shared" si="181"/>
        <v>0</v>
      </c>
      <c r="AQ201" s="2">
        <f t="shared" ref="AQ201:AQ264" si="207">ROUND(IF(1.01*AA201&gt;AO201,(1.01*AA201-AO201),0),0)</f>
        <v>17608</v>
      </c>
      <c r="AR201" s="2">
        <f t="shared" ref="AR201:AR264" si="208">IF(AP201&gt;AQ201,AP201,0)</f>
        <v>0</v>
      </c>
      <c r="AS201" s="2">
        <f t="shared" ref="AS201:AS264" si="209">IF(AQ201&gt;AP201,AQ201,0)</f>
        <v>17608</v>
      </c>
      <c r="AT201" s="84">
        <f t="shared" ref="AT201:AT264" si="210">AS201+AR201</f>
        <v>17608</v>
      </c>
      <c r="AU201" s="2">
        <f t="shared" ref="AU201:AU264" si="211">IF(AP201&gt;AQ201,2,0)</f>
        <v>0</v>
      </c>
      <c r="AV201" s="2">
        <f t="shared" ref="AV201:AV264" si="212">IF(AQ201&gt;AP201,1,0)</f>
        <v>1</v>
      </c>
      <c r="AW201" s="2">
        <f t="shared" ref="AW201:AW264" si="213">AV201+AU201</f>
        <v>1</v>
      </c>
      <c r="AX201" s="83" t="str">
        <f t="shared" ref="AX201:AX264" si="214">VLOOKUP(AW201,$AV$377:$AW$379,2,FALSE)</f>
        <v>101% Adj.</v>
      </c>
      <c r="AY201" s="2">
        <f t="shared" ref="AY201:AY264" si="215">AT201+AO201</f>
        <v>3136658</v>
      </c>
      <c r="AZ201" s="82"/>
      <c r="BA201" s="2">
        <v>536</v>
      </c>
      <c r="BB201">
        <f t="shared" ref="BB201:BB264" si="216">$BA$3+AN201</f>
        <v>5893</v>
      </c>
      <c r="BC201">
        <f t="shared" ref="BC201:BC264" si="217">ROUND(BB201*BA201,0)</f>
        <v>3158648</v>
      </c>
      <c r="BD201" s="2">
        <f t="shared" ref="BD201:BD264" si="218">ROUND(IF(BC201&lt;$E201,0.4*($E201-BC201),0),0)</f>
        <v>0</v>
      </c>
      <c r="BE201" s="2">
        <f t="shared" ref="BE201:BE264" si="219">ROUND(IF(1.01*AO201&gt;BC201,(1.01*AO201-BC201),0),0)</f>
        <v>0</v>
      </c>
      <c r="BF201" s="2">
        <f t="shared" ref="BF201:BF264" si="220">IF(BD201&gt;BE201,BD201,0)</f>
        <v>0</v>
      </c>
      <c r="BG201" s="2">
        <f t="shared" ref="BG201:BG264" si="221">IF(BE201&gt;BD201,BE201,0)</f>
        <v>0</v>
      </c>
      <c r="BH201" s="84">
        <f t="shared" ref="BH201:BH264" si="222">BG201+BF201</f>
        <v>0</v>
      </c>
      <c r="BI201" s="2">
        <f t="shared" ref="BI201:BI264" si="223">IF(BD201&gt;BE201,2,0)</f>
        <v>0</v>
      </c>
      <c r="BJ201" s="2">
        <f t="shared" ref="BJ201:BJ264" si="224">IF(BE201&gt;BD201,1,0)</f>
        <v>0</v>
      </c>
      <c r="BK201" s="2">
        <f t="shared" ref="BK201:BK264" si="225">BJ201+BI201</f>
        <v>0</v>
      </c>
      <c r="BL201" s="83" t="str">
        <f t="shared" ref="BL201:BL264" si="226">VLOOKUP(BK201,$BJ$377:$BK$379,2,FALSE)</f>
        <v>N.A.</v>
      </c>
      <c r="BM201" s="2">
        <f t="shared" ref="BM201:BM264" si="227">BH201+BC201</f>
        <v>3158648</v>
      </c>
      <c r="BO201" s="2">
        <v>513</v>
      </c>
      <c r="BP201">
        <f t="shared" ref="BP201:BP264" si="228">$BO$3+BB201</f>
        <v>6124</v>
      </c>
      <c r="BQ201">
        <f t="shared" ref="BQ201:BQ264" si="229">ROUND(BP201*BO201,0)</f>
        <v>3141612</v>
      </c>
      <c r="BR201" s="2">
        <f t="shared" ref="BR201:BR264" si="230">ROUND(IF(BQ201&lt;$E201,0.3*($E201-BQ201),0),0)</f>
        <v>0</v>
      </c>
      <c r="BS201" s="2">
        <f t="shared" ref="BS201:BS264" si="231">ROUND(IF(1.01*BC201&gt;BQ201,(1.01*BC201-BQ201),0),0)</f>
        <v>48622</v>
      </c>
      <c r="BT201" s="2">
        <f t="shared" ref="BT201:BT264" si="232">IF(BR201&gt;BS201,BR201,0)</f>
        <v>0</v>
      </c>
      <c r="BU201" s="2">
        <f t="shared" ref="BU201:BU264" si="233">IF(BS201&gt;BR201,BS201,0)</f>
        <v>48622</v>
      </c>
      <c r="BV201" s="84">
        <f t="shared" ref="BV201:BV264" si="234">BU201+BT201</f>
        <v>48622</v>
      </c>
      <c r="BW201" s="2">
        <f t="shared" ref="BW201:BW264" si="235">IF(BR201&gt;BS201,2,0)</f>
        <v>0</v>
      </c>
      <c r="BX201" s="2">
        <f t="shared" ref="BX201:BX264" si="236">IF(BS201&gt;BR201,1,0)</f>
        <v>1</v>
      </c>
      <c r="BY201" s="2">
        <f t="shared" ref="BY201:BY264" si="237">BX201+BW201</f>
        <v>1</v>
      </c>
      <c r="BZ201" s="83" t="str">
        <f t="shared" ref="BZ201:BZ264" si="238">VLOOKUP(BY201,$BX$377:$BY$379,2,FALSE)</f>
        <v>101% Adj.</v>
      </c>
      <c r="CA201" s="2">
        <f t="shared" ref="CA201:CA264" si="239">BV201+BQ201</f>
        <v>3190234</v>
      </c>
    </row>
    <row r="202" spans="1:79" x14ac:dyDescent="0.2">
      <c r="A202">
        <v>195</v>
      </c>
      <c r="B202" s="2">
        <v>9</v>
      </c>
      <c r="C202" s="2">
        <v>4041</v>
      </c>
      <c r="D202" s="2" t="s">
        <v>170</v>
      </c>
      <c r="E202" s="2">
        <v>7141187</v>
      </c>
      <c r="F202" s="2">
        <v>1498.2</v>
      </c>
      <c r="G202" s="2">
        <v>4931</v>
      </c>
      <c r="H202" s="2">
        <v>7387624</v>
      </c>
      <c r="I202" s="2">
        <v>0</v>
      </c>
      <c r="J202" s="82"/>
      <c r="K202" s="2">
        <v>1507</v>
      </c>
      <c r="L202" s="2">
        <f t="shared" si="182"/>
        <v>5128</v>
      </c>
      <c r="M202" s="2">
        <f t="shared" si="183"/>
        <v>7727896</v>
      </c>
      <c r="N202" s="2">
        <f t="shared" si="184"/>
        <v>0</v>
      </c>
      <c r="O202" s="2">
        <f t="shared" si="185"/>
        <v>0</v>
      </c>
      <c r="P202" s="2">
        <f t="shared" si="186"/>
        <v>0</v>
      </c>
      <c r="Q202" s="2">
        <f t="shared" si="187"/>
        <v>0</v>
      </c>
      <c r="R202" s="84">
        <f t="shared" si="188"/>
        <v>0</v>
      </c>
      <c r="S202" s="2">
        <f t="shared" si="189"/>
        <v>0</v>
      </c>
      <c r="T202" s="2">
        <f t="shared" si="190"/>
        <v>0</v>
      </c>
      <c r="U202" s="2">
        <f t="shared" si="191"/>
        <v>0</v>
      </c>
      <c r="V202" s="83" t="str">
        <f t="shared" si="180"/>
        <v>N.A.</v>
      </c>
      <c r="W202" s="2">
        <f t="shared" si="192"/>
        <v>7727896</v>
      </c>
      <c r="X202" s="82"/>
      <c r="Y202" s="2">
        <v>1496</v>
      </c>
      <c r="Z202">
        <f t="shared" si="193"/>
        <v>5333</v>
      </c>
      <c r="AA202">
        <f t="shared" si="194"/>
        <v>7978168</v>
      </c>
      <c r="AB202" s="2">
        <f t="shared" si="195"/>
        <v>0</v>
      </c>
      <c r="AC202" s="2">
        <f t="shared" si="196"/>
        <v>0</v>
      </c>
      <c r="AD202" s="2">
        <f t="shared" si="197"/>
        <v>0</v>
      </c>
      <c r="AE202" s="2">
        <f t="shared" si="198"/>
        <v>0</v>
      </c>
      <c r="AF202" s="84">
        <f t="shared" si="199"/>
        <v>0</v>
      </c>
      <c r="AG202" s="2">
        <f t="shared" si="200"/>
        <v>0</v>
      </c>
      <c r="AH202" s="2">
        <f t="shared" si="201"/>
        <v>0</v>
      </c>
      <c r="AI202" s="2">
        <f t="shared" si="202"/>
        <v>0</v>
      </c>
      <c r="AJ202" s="83" t="str">
        <f t="shared" si="203"/>
        <v>N.A.</v>
      </c>
      <c r="AK202" s="2">
        <f t="shared" si="204"/>
        <v>7978168</v>
      </c>
      <c r="AM202" s="2">
        <v>1485</v>
      </c>
      <c r="AN202">
        <f t="shared" si="205"/>
        <v>5546</v>
      </c>
      <c r="AO202">
        <f t="shared" si="206"/>
        <v>8235810</v>
      </c>
      <c r="AP202" s="2">
        <f t="shared" si="181"/>
        <v>0</v>
      </c>
      <c r="AQ202" s="2">
        <f t="shared" si="207"/>
        <v>0</v>
      </c>
      <c r="AR202" s="2">
        <f t="shared" si="208"/>
        <v>0</v>
      </c>
      <c r="AS202" s="2">
        <f t="shared" si="209"/>
        <v>0</v>
      </c>
      <c r="AT202" s="84">
        <f t="shared" si="210"/>
        <v>0</v>
      </c>
      <c r="AU202" s="2">
        <f t="shared" si="211"/>
        <v>0</v>
      </c>
      <c r="AV202" s="2">
        <f t="shared" si="212"/>
        <v>0</v>
      </c>
      <c r="AW202" s="2">
        <f t="shared" si="213"/>
        <v>0</v>
      </c>
      <c r="AX202" s="83" t="str">
        <f t="shared" si="214"/>
        <v>N.A.</v>
      </c>
      <c r="AY202" s="2">
        <f t="shared" si="215"/>
        <v>8235810</v>
      </c>
      <c r="AZ202" s="82"/>
      <c r="BA202" s="2">
        <v>1482</v>
      </c>
      <c r="BB202">
        <f t="shared" si="216"/>
        <v>5768</v>
      </c>
      <c r="BC202">
        <f t="shared" si="217"/>
        <v>8548176</v>
      </c>
      <c r="BD202" s="2">
        <f t="shared" si="218"/>
        <v>0</v>
      </c>
      <c r="BE202" s="2">
        <f t="shared" si="219"/>
        <v>0</v>
      </c>
      <c r="BF202" s="2">
        <f t="shared" si="220"/>
        <v>0</v>
      </c>
      <c r="BG202" s="2">
        <f t="shared" si="221"/>
        <v>0</v>
      </c>
      <c r="BH202" s="84">
        <f t="shared" si="222"/>
        <v>0</v>
      </c>
      <c r="BI202" s="2">
        <f t="shared" si="223"/>
        <v>0</v>
      </c>
      <c r="BJ202" s="2">
        <f t="shared" si="224"/>
        <v>0</v>
      </c>
      <c r="BK202" s="2">
        <f t="shared" si="225"/>
        <v>0</v>
      </c>
      <c r="BL202" s="83" t="str">
        <f t="shared" si="226"/>
        <v>N.A.</v>
      </c>
      <c r="BM202" s="2">
        <f t="shared" si="227"/>
        <v>8548176</v>
      </c>
      <c r="BO202" s="2">
        <v>1465</v>
      </c>
      <c r="BP202">
        <f t="shared" si="228"/>
        <v>5999</v>
      </c>
      <c r="BQ202">
        <f t="shared" si="229"/>
        <v>8788535</v>
      </c>
      <c r="BR202" s="2">
        <f t="shared" si="230"/>
        <v>0</v>
      </c>
      <c r="BS202" s="2">
        <f t="shared" si="231"/>
        <v>0</v>
      </c>
      <c r="BT202" s="2">
        <f t="shared" si="232"/>
        <v>0</v>
      </c>
      <c r="BU202" s="2">
        <f t="shared" si="233"/>
        <v>0</v>
      </c>
      <c r="BV202" s="84">
        <f t="shared" si="234"/>
        <v>0</v>
      </c>
      <c r="BW202" s="2">
        <f t="shared" si="235"/>
        <v>0</v>
      </c>
      <c r="BX202" s="2">
        <f t="shared" si="236"/>
        <v>0</v>
      </c>
      <c r="BY202" s="2">
        <f t="shared" si="237"/>
        <v>0</v>
      </c>
      <c r="BZ202" s="83" t="str">
        <f t="shared" si="238"/>
        <v>N.A.</v>
      </c>
      <c r="CA202" s="2">
        <f t="shared" si="239"/>
        <v>8788535</v>
      </c>
    </row>
    <row r="203" spans="1:79" x14ac:dyDescent="0.2">
      <c r="A203">
        <v>196</v>
      </c>
      <c r="B203" s="2">
        <v>1</v>
      </c>
      <c r="C203" s="2">
        <v>4043</v>
      </c>
      <c r="D203" s="2" t="s">
        <v>171</v>
      </c>
      <c r="E203" s="2">
        <v>4493562</v>
      </c>
      <c r="F203" s="2">
        <v>899.1</v>
      </c>
      <c r="G203" s="2">
        <v>4963</v>
      </c>
      <c r="H203" s="2">
        <v>4462233</v>
      </c>
      <c r="I203" s="2">
        <v>44668</v>
      </c>
      <c r="J203" s="82"/>
      <c r="K203" s="2">
        <v>868</v>
      </c>
      <c r="L203" s="2">
        <f t="shared" si="182"/>
        <v>5160</v>
      </c>
      <c r="M203" s="2">
        <f t="shared" si="183"/>
        <v>4478880</v>
      </c>
      <c r="N203" s="2">
        <f t="shared" si="184"/>
        <v>10277</v>
      </c>
      <c r="O203" s="2">
        <f t="shared" si="185"/>
        <v>27975</v>
      </c>
      <c r="P203" s="2">
        <f t="shared" si="186"/>
        <v>0</v>
      </c>
      <c r="Q203" s="2">
        <f t="shared" si="187"/>
        <v>27975</v>
      </c>
      <c r="R203" s="84">
        <f t="shared" si="188"/>
        <v>27975</v>
      </c>
      <c r="S203" s="2">
        <f t="shared" si="189"/>
        <v>0</v>
      </c>
      <c r="T203" s="2">
        <f t="shared" si="190"/>
        <v>1</v>
      </c>
      <c r="U203" s="2">
        <f t="shared" si="191"/>
        <v>1</v>
      </c>
      <c r="V203" s="83" t="str">
        <f t="shared" si="180"/>
        <v>101% Adj.</v>
      </c>
      <c r="W203" s="2">
        <f t="shared" si="192"/>
        <v>4506855</v>
      </c>
      <c r="X203" s="82"/>
      <c r="Y203" s="2">
        <v>857</v>
      </c>
      <c r="Z203">
        <f t="shared" si="193"/>
        <v>5365</v>
      </c>
      <c r="AA203">
        <f t="shared" si="194"/>
        <v>4597805</v>
      </c>
      <c r="AB203" s="2">
        <f t="shared" si="195"/>
        <v>0</v>
      </c>
      <c r="AC203" s="2">
        <f t="shared" si="196"/>
        <v>0</v>
      </c>
      <c r="AD203" s="2">
        <f t="shared" si="197"/>
        <v>0</v>
      </c>
      <c r="AE203" s="2">
        <f t="shared" si="198"/>
        <v>0</v>
      </c>
      <c r="AF203" s="84">
        <f t="shared" si="199"/>
        <v>0</v>
      </c>
      <c r="AG203" s="2">
        <f t="shared" si="200"/>
        <v>0</v>
      </c>
      <c r="AH203" s="2">
        <f t="shared" si="201"/>
        <v>0</v>
      </c>
      <c r="AI203" s="2">
        <f t="shared" si="202"/>
        <v>0</v>
      </c>
      <c r="AJ203" s="83" t="str">
        <f t="shared" si="203"/>
        <v>N.A.</v>
      </c>
      <c r="AK203" s="2">
        <f t="shared" si="204"/>
        <v>4597805</v>
      </c>
      <c r="AM203" s="2">
        <v>842</v>
      </c>
      <c r="AN203">
        <f t="shared" si="205"/>
        <v>5578</v>
      </c>
      <c r="AO203">
        <f t="shared" si="206"/>
        <v>4696676</v>
      </c>
      <c r="AP203" s="2">
        <f t="shared" si="181"/>
        <v>0</v>
      </c>
      <c r="AQ203" s="2">
        <f t="shared" si="207"/>
        <v>0</v>
      </c>
      <c r="AR203" s="2">
        <f t="shared" si="208"/>
        <v>0</v>
      </c>
      <c r="AS203" s="2">
        <f t="shared" si="209"/>
        <v>0</v>
      </c>
      <c r="AT203" s="84">
        <f t="shared" si="210"/>
        <v>0</v>
      </c>
      <c r="AU203" s="2">
        <f t="shared" si="211"/>
        <v>0</v>
      </c>
      <c r="AV203" s="2">
        <f t="shared" si="212"/>
        <v>0</v>
      </c>
      <c r="AW203" s="2">
        <f t="shared" si="213"/>
        <v>0</v>
      </c>
      <c r="AX203" s="83" t="str">
        <f t="shared" si="214"/>
        <v>N.A.</v>
      </c>
      <c r="AY203" s="2">
        <f t="shared" si="215"/>
        <v>4696676</v>
      </c>
      <c r="AZ203" s="82"/>
      <c r="BA203" s="2">
        <v>832</v>
      </c>
      <c r="BB203">
        <f t="shared" si="216"/>
        <v>5800</v>
      </c>
      <c r="BC203">
        <f t="shared" si="217"/>
        <v>4825600</v>
      </c>
      <c r="BD203" s="2">
        <f t="shared" si="218"/>
        <v>0</v>
      </c>
      <c r="BE203" s="2">
        <f t="shared" si="219"/>
        <v>0</v>
      </c>
      <c r="BF203" s="2">
        <f t="shared" si="220"/>
        <v>0</v>
      </c>
      <c r="BG203" s="2">
        <f t="shared" si="221"/>
        <v>0</v>
      </c>
      <c r="BH203" s="84">
        <f t="shared" si="222"/>
        <v>0</v>
      </c>
      <c r="BI203" s="2">
        <f t="shared" si="223"/>
        <v>0</v>
      </c>
      <c r="BJ203" s="2">
        <f t="shared" si="224"/>
        <v>0</v>
      </c>
      <c r="BK203" s="2">
        <f t="shared" si="225"/>
        <v>0</v>
      </c>
      <c r="BL203" s="83" t="str">
        <f t="shared" si="226"/>
        <v>N.A.</v>
      </c>
      <c r="BM203" s="2">
        <f t="shared" si="227"/>
        <v>4825600</v>
      </c>
      <c r="BO203" s="2">
        <v>817</v>
      </c>
      <c r="BP203">
        <f t="shared" si="228"/>
        <v>6031</v>
      </c>
      <c r="BQ203">
        <f t="shared" si="229"/>
        <v>4927327</v>
      </c>
      <c r="BR203" s="2">
        <f t="shared" si="230"/>
        <v>0</v>
      </c>
      <c r="BS203" s="2">
        <f t="shared" si="231"/>
        <v>0</v>
      </c>
      <c r="BT203" s="2">
        <f t="shared" si="232"/>
        <v>0</v>
      </c>
      <c r="BU203" s="2">
        <f t="shared" si="233"/>
        <v>0</v>
      </c>
      <c r="BV203" s="84">
        <f t="shared" si="234"/>
        <v>0</v>
      </c>
      <c r="BW203" s="2">
        <f t="shared" si="235"/>
        <v>0</v>
      </c>
      <c r="BX203" s="2">
        <f t="shared" si="236"/>
        <v>0</v>
      </c>
      <c r="BY203" s="2">
        <f t="shared" si="237"/>
        <v>0</v>
      </c>
      <c r="BZ203" s="83" t="str">
        <f t="shared" si="238"/>
        <v>N.A.</v>
      </c>
      <c r="CA203" s="2">
        <f t="shared" si="239"/>
        <v>4927327</v>
      </c>
    </row>
    <row r="204" spans="1:79" x14ac:dyDescent="0.2">
      <c r="A204">
        <v>197</v>
      </c>
      <c r="B204" s="2">
        <v>4</v>
      </c>
      <c r="C204" s="2">
        <v>4068</v>
      </c>
      <c r="D204" s="2" t="s">
        <v>375</v>
      </c>
      <c r="E204" s="2">
        <v>2835055</v>
      </c>
      <c r="F204" s="2">
        <v>556.29999999999995</v>
      </c>
      <c r="G204" s="2">
        <v>4966</v>
      </c>
      <c r="H204" s="2">
        <v>2762586</v>
      </c>
      <c r="I204" s="2">
        <v>123952</v>
      </c>
      <c r="J204" s="82"/>
      <c r="K204" s="2">
        <v>557</v>
      </c>
      <c r="L204" s="2">
        <f t="shared" si="182"/>
        <v>5163</v>
      </c>
      <c r="M204" s="2">
        <f t="shared" si="183"/>
        <v>2875791</v>
      </c>
      <c r="N204" s="2">
        <f t="shared" si="184"/>
        <v>0</v>
      </c>
      <c r="O204" s="2">
        <f t="shared" si="185"/>
        <v>0</v>
      </c>
      <c r="P204" s="2">
        <f t="shared" si="186"/>
        <v>0</v>
      </c>
      <c r="Q204" s="2">
        <f t="shared" si="187"/>
        <v>0</v>
      </c>
      <c r="R204" s="84">
        <f t="shared" si="188"/>
        <v>0</v>
      </c>
      <c r="S204" s="2">
        <f t="shared" si="189"/>
        <v>0</v>
      </c>
      <c r="T204" s="2">
        <f t="shared" si="190"/>
        <v>0</v>
      </c>
      <c r="U204" s="2">
        <f t="shared" si="191"/>
        <v>0</v>
      </c>
      <c r="V204" s="83" t="str">
        <f t="shared" si="180"/>
        <v>N.A.</v>
      </c>
      <c r="W204" s="2">
        <f t="shared" si="192"/>
        <v>2875791</v>
      </c>
      <c r="X204" s="82"/>
      <c r="Y204" s="2">
        <v>546</v>
      </c>
      <c r="Z204">
        <f t="shared" si="193"/>
        <v>5368</v>
      </c>
      <c r="AA204">
        <f t="shared" si="194"/>
        <v>2930928</v>
      </c>
      <c r="AB204" s="2">
        <f t="shared" si="195"/>
        <v>0</v>
      </c>
      <c r="AC204" s="2">
        <f t="shared" si="196"/>
        <v>0</v>
      </c>
      <c r="AD204" s="2">
        <f t="shared" si="197"/>
        <v>0</v>
      </c>
      <c r="AE204" s="2">
        <f t="shared" si="198"/>
        <v>0</v>
      </c>
      <c r="AF204" s="84">
        <f t="shared" si="199"/>
        <v>0</v>
      </c>
      <c r="AG204" s="2">
        <f t="shared" si="200"/>
        <v>0</v>
      </c>
      <c r="AH204" s="2">
        <f t="shared" si="201"/>
        <v>0</v>
      </c>
      <c r="AI204" s="2">
        <f t="shared" si="202"/>
        <v>0</v>
      </c>
      <c r="AJ204" s="83" t="str">
        <f t="shared" si="203"/>
        <v>N.A.</v>
      </c>
      <c r="AK204" s="2">
        <f t="shared" si="204"/>
        <v>2930928</v>
      </c>
      <c r="AM204" s="2">
        <v>540</v>
      </c>
      <c r="AN204">
        <f t="shared" si="205"/>
        <v>5581</v>
      </c>
      <c r="AO204">
        <f t="shared" si="206"/>
        <v>3013740</v>
      </c>
      <c r="AP204" s="2">
        <f t="shared" si="181"/>
        <v>0</v>
      </c>
      <c r="AQ204" s="2">
        <f t="shared" si="207"/>
        <v>0</v>
      </c>
      <c r="AR204" s="2">
        <f t="shared" si="208"/>
        <v>0</v>
      </c>
      <c r="AS204" s="2">
        <f t="shared" si="209"/>
        <v>0</v>
      </c>
      <c r="AT204" s="84">
        <f t="shared" si="210"/>
        <v>0</v>
      </c>
      <c r="AU204" s="2">
        <f t="shared" si="211"/>
        <v>0</v>
      </c>
      <c r="AV204" s="2">
        <f t="shared" si="212"/>
        <v>0</v>
      </c>
      <c r="AW204" s="2">
        <f t="shared" si="213"/>
        <v>0</v>
      </c>
      <c r="AX204" s="83" t="str">
        <f t="shared" si="214"/>
        <v>N.A.</v>
      </c>
      <c r="AY204" s="2">
        <f t="shared" si="215"/>
        <v>3013740</v>
      </c>
      <c r="AZ204" s="82"/>
      <c r="BA204" s="2">
        <v>529</v>
      </c>
      <c r="BB204">
        <f t="shared" si="216"/>
        <v>5803</v>
      </c>
      <c r="BC204">
        <f t="shared" si="217"/>
        <v>3069787</v>
      </c>
      <c r="BD204" s="2">
        <f t="shared" si="218"/>
        <v>0</v>
      </c>
      <c r="BE204" s="2">
        <f t="shared" si="219"/>
        <v>0</v>
      </c>
      <c r="BF204" s="2">
        <f t="shared" si="220"/>
        <v>0</v>
      </c>
      <c r="BG204" s="2">
        <f t="shared" si="221"/>
        <v>0</v>
      </c>
      <c r="BH204" s="84">
        <f t="shared" si="222"/>
        <v>0</v>
      </c>
      <c r="BI204" s="2">
        <f t="shared" si="223"/>
        <v>0</v>
      </c>
      <c r="BJ204" s="2">
        <f t="shared" si="224"/>
        <v>0</v>
      </c>
      <c r="BK204" s="2">
        <f t="shared" si="225"/>
        <v>0</v>
      </c>
      <c r="BL204" s="83" t="str">
        <f t="shared" si="226"/>
        <v>N.A.</v>
      </c>
      <c r="BM204" s="2">
        <f t="shared" si="227"/>
        <v>3069787</v>
      </c>
      <c r="BO204" s="2">
        <v>528</v>
      </c>
      <c r="BP204">
        <f t="shared" si="228"/>
        <v>6034</v>
      </c>
      <c r="BQ204">
        <f t="shared" si="229"/>
        <v>3185952</v>
      </c>
      <c r="BR204" s="2">
        <f t="shared" si="230"/>
        <v>0</v>
      </c>
      <c r="BS204" s="2">
        <f t="shared" si="231"/>
        <v>0</v>
      </c>
      <c r="BT204" s="2">
        <f t="shared" si="232"/>
        <v>0</v>
      </c>
      <c r="BU204" s="2">
        <f t="shared" si="233"/>
        <v>0</v>
      </c>
      <c r="BV204" s="84">
        <f t="shared" si="234"/>
        <v>0</v>
      </c>
      <c r="BW204" s="2">
        <f t="shared" si="235"/>
        <v>0</v>
      </c>
      <c r="BX204" s="2">
        <f t="shared" si="236"/>
        <v>0</v>
      </c>
      <c r="BY204" s="2">
        <f t="shared" si="237"/>
        <v>0</v>
      </c>
      <c r="BZ204" s="83" t="str">
        <f t="shared" si="238"/>
        <v>N.A.</v>
      </c>
      <c r="CA204" s="2">
        <f t="shared" si="239"/>
        <v>3185952</v>
      </c>
    </row>
    <row r="205" spans="1:79" x14ac:dyDescent="0.2">
      <c r="A205">
        <v>198</v>
      </c>
      <c r="B205" s="2">
        <v>10</v>
      </c>
      <c r="C205" s="2">
        <v>4086</v>
      </c>
      <c r="D205" s="2" t="s">
        <v>376</v>
      </c>
      <c r="E205" s="2">
        <v>8400850</v>
      </c>
      <c r="F205" s="2">
        <v>1894.4</v>
      </c>
      <c r="G205" s="2">
        <v>5033</v>
      </c>
      <c r="H205" s="2">
        <v>9534515</v>
      </c>
      <c r="I205" s="2">
        <v>0</v>
      </c>
      <c r="J205" s="82"/>
      <c r="K205" s="2">
        <v>1924</v>
      </c>
      <c r="L205" s="2">
        <f t="shared" si="182"/>
        <v>5230</v>
      </c>
      <c r="M205" s="2">
        <f t="shared" si="183"/>
        <v>10062520</v>
      </c>
      <c r="N205" s="2">
        <f t="shared" si="184"/>
        <v>0</v>
      </c>
      <c r="O205" s="2">
        <f t="shared" si="185"/>
        <v>0</v>
      </c>
      <c r="P205" s="2">
        <f t="shared" si="186"/>
        <v>0</v>
      </c>
      <c r="Q205" s="2">
        <f t="shared" si="187"/>
        <v>0</v>
      </c>
      <c r="R205" s="84">
        <f t="shared" si="188"/>
        <v>0</v>
      </c>
      <c r="S205" s="2">
        <f t="shared" si="189"/>
        <v>0</v>
      </c>
      <c r="T205" s="2">
        <f t="shared" si="190"/>
        <v>0</v>
      </c>
      <c r="U205" s="2">
        <f t="shared" si="191"/>
        <v>0</v>
      </c>
      <c r="V205" s="83" t="str">
        <f t="shared" si="180"/>
        <v>N.A.</v>
      </c>
      <c r="W205" s="2">
        <f t="shared" si="192"/>
        <v>10062520</v>
      </c>
      <c r="X205" s="82"/>
      <c r="Y205" s="2">
        <v>1964</v>
      </c>
      <c r="Z205">
        <f t="shared" si="193"/>
        <v>5435</v>
      </c>
      <c r="AA205">
        <f t="shared" si="194"/>
        <v>10674340</v>
      </c>
      <c r="AB205" s="2">
        <f t="shared" si="195"/>
        <v>0</v>
      </c>
      <c r="AC205" s="2">
        <f t="shared" si="196"/>
        <v>0</v>
      </c>
      <c r="AD205" s="2">
        <f t="shared" si="197"/>
        <v>0</v>
      </c>
      <c r="AE205" s="2">
        <f t="shared" si="198"/>
        <v>0</v>
      </c>
      <c r="AF205" s="84">
        <f t="shared" si="199"/>
        <v>0</v>
      </c>
      <c r="AG205" s="2">
        <f t="shared" si="200"/>
        <v>0</v>
      </c>
      <c r="AH205" s="2">
        <f t="shared" si="201"/>
        <v>0</v>
      </c>
      <c r="AI205" s="2">
        <f t="shared" si="202"/>
        <v>0</v>
      </c>
      <c r="AJ205" s="83" t="str">
        <f t="shared" si="203"/>
        <v>N.A.</v>
      </c>
      <c r="AK205" s="2">
        <f t="shared" si="204"/>
        <v>10674340</v>
      </c>
      <c r="AM205" s="2">
        <v>1983</v>
      </c>
      <c r="AN205">
        <f t="shared" si="205"/>
        <v>5648</v>
      </c>
      <c r="AO205">
        <f t="shared" si="206"/>
        <v>11199984</v>
      </c>
      <c r="AP205" s="2">
        <f t="shared" si="181"/>
        <v>0</v>
      </c>
      <c r="AQ205" s="2">
        <f t="shared" si="207"/>
        <v>0</v>
      </c>
      <c r="AR205" s="2">
        <f t="shared" si="208"/>
        <v>0</v>
      </c>
      <c r="AS205" s="2">
        <f t="shared" si="209"/>
        <v>0</v>
      </c>
      <c r="AT205" s="84">
        <f t="shared" si="210"/>
        <v>0</v>
      </c>
      <c r="AU205" s="2">
        <f t="shared" si="211"/>
        <v>0</v>
      </c>
      <c r="AV205" s="2">
        <f t="shared" si="212"/>
        <v>0</v>
      </c>
      <c r="AW205" s="2">
        <f t="shared" si="213"/>
        <v>0</v>
      </c>
      <c r="AX205" s="83" t="str">
        <f t="shared" si="214"/>
        <v>N.A.</v>
      </c>
      <c r="AY205" s="2">
        <f t="shared" si="215"/>
        <v>11199984</v>
      </c>
      <c r="AZ205" s="82"/>
      <c r="BA205" s="2">
        <v>2006</v>
      </c>
      <c r="BB205">
        <f t="shared" si="216"/>
        <v>5870</v>
      </c>
      <c r="BC205">
        <f t="shared" si="217"/>
        <v>11775220</v>
      </c>
      <c r="BD205" s="2">
        <f t="shared" si="218"/>
        <v>0</v>
      </c>
      <c r="BE205" s="2">
        <f t="shared" si="219"/>
        <v>0</v>
      </c>
      <c r="BF205" s="2">
        <f t="shared" si="220"/>
        <v>0</v>
      </c>
      <c r="BG205" s="2">
        <f t="shared" si="221"/>
        <v>0</v>
      </c>
      <c r="BH205" s="84">
        <f t="shared" si="222"/>
        <v>0</v>
      </c>
      <c r="BI205" s="2">
        <f t="shared" si="223"/>
        <v>0</v>
      </c>
      <c r="BJ205" s="2">
        <f t="shared" si="224"/>
        <v>0</v>
      </c>
      <c r="BK205" s="2">
        <f t="shared" si="225"/>
        <v>0</v>
      </c>
      <c r="BL205" s="83" t="str">
        <f t="shared" si="226"/>
        <v>N.A.</v>
      </c>
      <c r="BM205" s="2">
        <f t="shared" si="227"/>
        <v>11775220</v>
      </c>
      <c r="BO205" s="2">
        <v>2002</v>
      </c>
      <c r="BP205">
        <f t="shared" si="228"/>
        <v>6101</v>
      </c>
      <c r="BQ205">
        <f t="shared" si="229"/>
        <v>12214202</v>
      </c>
      <c r="BR205" s="2">
        <f t="shared" si="230"/>
        <v>0</v>
      </c>
      <c r="BS205" s="2">
        <f t="shared" si="231"/>
        <v>0</v>
      </c>
      <c r="BT205" s="2">
        <f t="shared" si="232"/>
        <v>0</v>
      </c>
      <c r="BU205" s="2">
        <f t="shared" si="233"/>
        <v>0</v>
      </c>
      <c r="BV205" s="84">
        <f t="shared" si="234"/>
        <v>0</v>
      </c>
      <c r="BW205" s="2">
        <f t="shared" si="235"/>
        <v>0</v>
      </c>
      <c r="BX205" s="2">
        <f t="shared" si="236"/>
        <v>0</v>
      </c>
      <c r="BY205" s="2">
        <f t="shared" si="237"/>
        <v>0</v>
      </c>
      <c r="BZ205" s="83" t="str">
        <f t="shared" si="238"/>
        <v>N.A.</v>
      </c>
      <c r="CA205" s="2">
        <f t="shared" si="239"/>
        <v>12214202</v>
      </c>
    </row>
    <row r="206" spans="1:79" x14ac:dyDescent="0.2">
      <c r="A206">
        <v>199</v>
      </c>
      <c r="B206" s="2">
        <v>7</v>
      </c>
      <c r="C206" s="2">
        <v>4104</v>
      </c>
      <c r="D206" s="2" t="s">
        <v>172</v>
      </c>
      <c r="E206" s="2">
        <v>24131939</v>
      </c>
      <c r="F206" s="2">
        <v>5198.6000000000004</v>
      </c>
      <c r="G206" s="2">
        <v>4972</v>
      </c>
      <c r="H206" s="2">
        <v>25847439</v>
      </c>
      <c r="I206" s="2">
        <v>0</v>
      </c>
      <c r="J206" s="82"/>
      <c r="K206" s="2">
        <v>5277</v>
      </c>
      <c r="L206" s="2">
        <f t="shared" si="182"/>
        <v>5169</v>
      </c>
      <c r="M206" s="2">
        <f t="shared" si="183"/>
        <v>27276813</v>
      </c>
      <c r="N206" s="2">
        <f t="shared" si="184"/>
        <v>0</v>
      </c>
      <c r="O206" s="2">
        <f t="shared" si="185"/>
        <v>0</v>
      </c>
      <c r="P206" s="2">
        <f t="shared" si="186"/>
        <v>0</v>
      </c>
      <c r="Q206" s="2">
        <f t="shared" si="187"/>
        <v>0</v>
      </c>
      <c r="R206" s="84">
        <f t="shared" si="188"/>
        <v>0</v>
      </c>
      <c r="S206" s="2">
        <f t="shared" si="189"/>
        <v>0</v>
      </c>
      <c r="T206" s="2">
        <f t="shared" si="190"/>
        <v>0</v>
      </c>
      <c r="U206" s="2">
        <f t="shared" si="191"/>
        <v>0</v>
      </c>
      <c r="V206" s="83" t="str">
        <f t="shared" si="180"/>
        <v>N.A.</v>
      </c>
      <c r="W206" s="2">
        <f t="shared" si="192"/>
        <v>27276813</v>
      </c>
      <c r="X206" s="82"/>
      <c r="Y206" s="2">
        <v>5353</v>
      </c>
      <c r="Z206">
        <f t="shared" si="193"/>
        <v>5374</v>
      </c>
      <c r="AA206">
        <f t="shared" si="194"/>
        <v>28767022</v>
      </c>
      <c r="AB206" s="2">
        <f t="shared" si="195"/>
        <v>0</v>
      </c>
      <c r="AC206" s="2">
        <f t="shared" si="196"/>
        <v>0</v>
      </c>
      <c r="AD206" s="2">
        <f t="shared" si="197"/>
        <v>0</v>
      </c>
      <c r="AE206" s="2">
        <f t="shared" si="198"/>
        <v>0</v>
      </c>
      <c r="AF206" s="84">
        <f t="shared" si="199"/>
        <v>0</v>
      </c>
      <c r="AG206" s="2">
        <f t="shared" si="200"/>
        <v>0</v>
      </c>
      <c r="AH206" s="2">
        <f t="shared" si="201"/>
        <v>0</v>
      </c>
      <c r="AI206" s="2">
        <f t="shared" si="202"/>
        <v>0</v>
      </c>
      <c r="AJ206" s="83" t="str">
        <f t="shared" si="203"/>
        <v>N.A.</v>
      </c>
      <c r="AK206" s="2">
        <f t="shared" si="204"/>
        <v>28767022</v>
      </c>
      <c r="AM206" s="2">
        <v>5430</v>
      </c>
      <c r="AN206">
        <f t="shared" si="205"/>
        <v>5587</v>
      </c>
      <c r="AO206">
        <f t="shared" si="206"/>
        <v>30337410</v>
      </c>
      <c r="AP206" s="2">
        <f t="shared" si="181"/>
        <v>0</v>
      </c>
      <c r="AQ206" s="2">
        <f t="shared" si="207"/>
        <v>0</v>
      </c>
      <c r="AR206" s="2">
        <f t="shared" si="208"/>
        <v>0</v>
      </c>
      <c r="AS206" s="2">
        <f t="shared" si="209"/>
        <v>0</v>
      </c>
      <c r="AT206" s="84">
        <f t="shared" si="210"/>
        <v>0</v>
      </c>
      <c r="AU206" s="2">
        <f t="shared" si="211"/>
        <v>0</v>
      </c>
      <c r="AV206" s="2">
        <f t="shared" si="212"/>
        <v>0</v>
      </c>
      <c r="AW206" s="2">
        <f t="shared" si="213"/>
        <v>0</v>
      </c>
      <c r="AX206" s="83" t="str">
        <f t="shared" si="214"/>
        <v>N.A.</v>
      </c>
      <c r="AY206" s="2">
        <f t="shared" si="215"/>
        <v>30337410</v>
      </c>
      <c r="AZ206" s="82"/>
      <c r="BA206" s="2">
        <v>5490</v>
      </c>
      <c r="BB206">
        <f t="shared" si="216"/>
        <v>5809</v>
      </c>
      <c r="BC206">
        <f t="shared" si="217"/>
        <v>31891410</v>
      </c>
      <c r="BD206" s="2">
        <f t="shared" si="218"/>
        <v>0</v>
      </c>
      <c r="BE206" s="2">
        <f t="shared" si="219"/>
        <v>0</v>
      </c>
      <c r="BF206" s="2">
        <f t="shared" si="220"/>
        <v>0</v>
      </c>
      <c r="BG206" s="2">
        <f t="shared" si="221"/>
        <v>0</v>
      </c>
      <c r="BH206" s="84">
        <f t="shared" si="222"/>
        <v>0</v>
      </c>
      <c r="BI206" s="2">
        <f t="shared" si="223"/>
        <v>0</v>
      </c>
      <c r="BJ206" s="2">
        <f t="shared" si="224"/>
        <v>0</v>
      </c>
      <c r="BK206" s="2">
        <f t="shared" si="225"/>
        <v>0</v>
      </c>
      <c r="BL206" s="83" t="str">
        <f t="shared" si="226"/>
        <v>N.A.</v>
      </c>
      <c r="BM206" s="2">
        <f t="shared" si="227"/>
        <v>31891410</v>
      </c>
      <c r="BO206" s="2">
        <v>5567</v>
      </c>
      <c r="BP206">
        <f t="shared" si="228"/>
        <v>6040</v>
      </c>
      <c r="BQ206">
        <f t="shared" si="229"/>
        <v>33624680</v>
      </c>
      <c r="BR206" s="2">
        <f t="shared" si="230"/>
        <v>0</v>
      </c>
      <c r="BS206" s="2">
        <f t="shared" si="231"/>
        <v>0</v>
      </c>
      <c r="BT206" s="2">
        <f t="shared" si="232"/>
        <v>0</v>
      </c>
      <c r="BU206" s="2">
        <f t="shared" si="233"/>
        <v>0</v>
      </c>
      <c r="BV206" s="84">
        <f t="shared" si="234"/>
        <v>0</v>
      </c>
      <c r="BW206" s="2">
        <f t="shared" si="235"/>
        <v>0</v>
      </c>
      <c r="BX206" s="2">
        <f t="shared" si="236"/>
        <v>0</v>
      </c>
      <c r="BY206" s="2">
        <f t="shared" si="237"/>
        <v>0</v>
      </c>
      <c r="BZ206" s="83" t="str">
        <f t="shared" si="238"/>
        <v>N.A.</v>
      </c>
      <c r="CA206" s="2">
        <f t="shared" si="239"/>
        <v>33624680</v>
      </c>
    </row>
    <row r="207" spans="1:79" x14ac:dyDescent="0.2">
      <c r="A207">
        <v>200</v>
      </c>
      <c r="B207" s="2">
        <v>11</v>
      </c>
      <c r="C207" s="2">
        <v>4122</v>
      </c>
      <c r="D207" s="2" t="s">
        <v>173</v>
      </c>
      <c r="E207" s="2">
        <v>2404729</v>
      </c>
      <c r="F207" s="2">
        <v>485.7</v>
      </c>
      <c r="G207" s="2">
        <v>4931</v>
      </c>
      <c r="H207" s="2">
        <v>2394987</v>
      </c>
      <c r="I207" s="2">
        <v>7837</v>
      </c>
      <c r="J207" s="82"/>
      <c r="K207" s="2">
        <v>477</v>
      </c>
      <c r="L207" s="2">
        <f t="shared" si="182"/>
        <v>5128</v>
      </c>
      <c r="M207" s="2">
        <f t="shared" si="183"/>
        <v>2446056</v>
      </c>
      <c r="N207" s="2">
        <f t="shared" si="184"/>
        <v>0</v>
      </c>
      <c r="O207" s="2">
        <f t="shared" si="185"/>
        <v>0</v>
      </c>
      <c r="P207" s="2">
        <f t="shared" si="186"/>
        <v>0</v>
      </c>
      <c r="Q207" s="2">
        <f t="shared" si="187"/>
        <v>0</v>
      </c>
      <c r="R207" s="84">
        <f t="shared" si="188"/>
        <v>0</v>
      </c>
      <c r="S207" s="2">
        <f t="shared" si="189"/>
        <v>0</v>
      </c>
      <c r="T207" s="2">
        <f t="shared" si="190"/>
        <v>0</v>
      </c>
      <c r="U207" s="2">
        <f t="shared" si="191"/>
        <v>0</v>
      </c>
      <c r="V207" s="83" t="str">
        <f t="shared" si="180"/>
        <v>N.A.</v>
      </c>
      <c r="W207" s="2">
        <f t="shared" si="192"/>
        <v>2446056</v>
      </c>
      <c r="X207" s="82"/>
      <c r="Y207" s="2">
        <v>460</v>
      </c>
      <c r="Z207">
        <f t="shared" si="193"/>
        <v>5333</v>
      </c>
      <c r="AA207">
        <f t="shared" si="194"/>
        <v>2453180</v>
      </c>
      <c r="AB207" s="2">
        <f t="shared" si="195"/>
        <v>0</v>
      </c>
      <c r="AC207" s="2">
        <f t="shared" si="196"/>
        <v>17337</v>
      </c>
      <c r="AD207" s="2">
        <f t="shared" si="197"/>
        <v>0</v>
      </c>
      <c r="AE207" s="2">
        <f t="shared" si="198"/>
        <v>17337</v>
      </c>
      <c r="AF207" s="84">
        <f t="shared" si="199"/>
        <v>17337</v>
      </c>
      <c r="AG207" s="2">
        <f t="shared" si="200"/>
        <v>0</v>
      </c>
      <c r="AH207" s="2">
        <f t="shared" si="201"/>
        <v>1</v>
      </c>
      <c r="AI207" s="2">
        <f t="shared" si="202"/>
        <v>1</v>
      </c>
      <c r="AJ207" s="83" t="str">
        <f t="shared" si="203"/>
        <v>101% Adj.</v>
      </c>
      <c r="AK207" s="2">
        <f t="shared" si="204"/>
        <v>2470517</v>
      </c>
      <c r="AM207" s="2">
        <v>450</v>
      </c>
      <c r="AN207">
        <f t="shared" si="205"/>
        <v>5546</v>
      </c>
      <c r="AO207">
        <f t="shared" si="206"/>
        <v>2495700</v>
      </c>
      <c r="AP207" s="2">
        <f t="shared" si="181"/>
        <v>0</v>
      </c>
      <c r="AQ207" s="2">
        <f t="shared" si="207"/>
        <v>0</v>
      </c>
      <c r="AR207" s="2">
        <f t="shared" si="208"/>
        <v>0</v>
      </c>
      <c r="AS207" s="2">
        <f t="shared" si="209"/>
        <v>0</v>
      </c>
      <c r="AT207" s="84">
        <f t="shared" si="210"/>
        <v>0</v>
      </c>
      <c r="AU207" s="2">
        <f t="shared" si="211"/>
        <v>0</v>
      </c>
      <c r="AV207" s="2">
        <f t="shared" si="212"/>
        <v>0</v>
      </c>
      <c r="AW207" s="2">
        <f t="shared" si="213"/>
        <v>0</v>
      </c>
      <c r="AX207" s="83" t="str">
        <f t="shared" si="214"/>
        <v>N.A.</v>
      </c>
      <c r="AY207" s="2">
        <f t="shared" si="215"/>
        <v>2495700</v>
      </c>
      <c r="AZ207" s="82"/>
      <c r="BA207" s="2">
        <v>443</v>
      </c>
      <c r="BB207">
        <f t="shared" si="216"/>
        <v>5768</v>
      </c>
      <c r="BC207">
        <f t="shared" si="217"/>
        <v>2555224</v>
      </c>
      <c r="BD207" s="2">
        <f t="shared" si="218"/>
        <v>0</v>
      </c>
      <c r="BE207" s="2">
        <f t="shared" si="219"/>
        <v>0</v>
      </c>
      <c r="BF207" s="2">
        <f t="shared" si="220"/>
        <v>0</v>
      </c>
      <c r="BG207" s="2">
        <f t="shared" si="221"/>
        <v>0</v>
      </c>
      <c r="BH207" s="84">
        <f t="shared" si="222"/>
        <v>0</v>
      </c>
      <c r="BI207" s="2">
        <f t="shared" si="223"/>
        <v>0</v>
      </c>
      <c r="BJ207" s="2">
        <f t="shared" si="224"/>
        <v>0</v>
      </c>
      <c r="BK207" s="2">
        <f t="shared" si="225"/>
        <v>0</v>
      </c>
      <c r="BL207" s="83" t="str">
        <f t="shared" si="226"/>
        <v>N.A.</v>
      </c>
      <c r="BM207" s="2">
        <f t="shared" si="227"/>
        <v>2555224</v>
      </c>
      <c r="BO207" s="2">
        <v>434</v>
      </c>
      <c r="BP207">
        <f t="shared" si="228"/>
        <v>5999</v>
      </c>
      <c r="BQ207">
        <f t="shared" si="229"/>
        <v>2603566</v>
      </c>
      <c r="BR207" s="2">
        <f t="shared" si="230"/>
        <v>0</v>
      </c>
      <c r="BS207" s="2">
        <f t="shared" si="231"/>
        <v>0</v>
      </c>
      <c r="BT207" s="2">
        <f t="shared" si="232"/>
        <v>0</v>
      </c>
      <c r="BU207" s="2">
        <f t="shared" si="233"/>
        <v>0</v>
      </c>
      <c r="BV207" s="84">
        <f t="shared" si="234"/>
        <v>0</v>
      </c>
      <c r="BW207" s="2">
        <f t="shared" si="235"/>
        <v>0</v>
      </c>
      <c r="BX207" s="2">
        <f t="shared" si="236"/>
        <v>0</v>
      </c>
      <c r="BY207" s="2">
        <f t="shared" si="237"/>
        <v>0</v>
      </c>
      <c r="BZ207" s="83" t="str">
        <f t="shared" si="238"/>
        <v>N.A.</v>
      </c>
      <c r="CA207" s="2">
        <f t="shared" si="239"/>
        <v>2603566</v>
      </c>
    </row>
    <row r="208" spans="1:79" x14ac:dyDescent="0.2">
      <c r="A208">
        <v>201</v>
      </c>
      <c r="B208" s="2">
        <v>7</v>
      </c>
      <c r="C208" s="2">
        <v>4131</v>
      </c>
      <c r="D208" s="2" t="s">
        <v>174</v>
      </c>
      <c r="E208" s="2">
        <v>20620343</v>
      </c>
      <c r="F208" s="2">
        <v>4240.7</v>
      </c>
      <c r="G208" s="2">
        <v>5003</v>
      </c>
      <c r="H208" s="2">
        <v>21216222</v>
      </c>
      <c r="I208" s="2">
        <v>0</v>
      </c>
      <c r="J208" s="82"/>
      <c r="K208" s="2">
        <v>4188</v>
      </c>
      <c r="L208" s="2">
        <f t="shared" si="182"/>
        <v>5200</v>
      </c>
      <c r="M208" s="2">
        <f t="shared" si="183"/>
        <v>21777600</v>
      </c>
      <c r="N208" s="2">
        <f t="shared" si="184"/>
        <v>0</v>
      </c>
      <c r="O208" s="2">
        <f t="shared" si="185"/>
        <v>0</v>
      </c>
      <c r="P208" s="2">
        <f t="shared" si="186"/>
        <v>0</v>
      </c>
      <c r="Q208" s="2">
        <f t="shared" si="187"/>
        <v>0</v>
      </c>
      <c r="R208" s="84">
        <f t="shared" si="188"/>
        <v>0</v>
      </c>
      <c r="S208" s="2">
        <f t="shared" si="189"/>
        <v>0</v>
      </c>
      <c r="T208" s="2">
        <f t="shared" si="190"/>
        <v>0</v>
      </c>
      <c r="U208" s="2">
        <f t="shared" si="191"/>
        <v>0</v>
      </c>
      <c r="V208" s="83" t="str">
        <f t="shared" si="180"/>
        <v>N.A.</v>
      </c>
      <c r="W208" s="2">
        <f t="shared" si="192"/>
        <v>21777600</v>
      </c>
      <c r="X208" s="82"/>
      <c r="Y208" s="2">
        <v>4176</v>
      </c>
      <c r="Z208">
        <f t="shared" si="193"/>
        <v>5405</v>
      </c>
      <c r="AA208">
        <f t="shared" si="194"/>
        <v>22571280</v>
      </c>
      <c r="AB208" s="2">
        <f t="shared" si="195"/>
        <v>0</v>
      </c>
      <c r="AC208" s="2">
        <f t="shared" si="196"/>
        <v>0</v>
      </c>
      <c r="AD208" s="2">
        <f t="shared" si="197"/>
        <v>0</v>
      </c>
      <c r="AE208" s="2">
        <f t="shared" si="198"/>
        <v>0</v>
      </c>
      <c r="AF208" s="84">
        <f t="shared" si="199"/>
        <v>0</v>
      </c>
      <c r="AG208" s="2">
        <f t="shared" si="200"/>
        <v>0</v>
      </c>
      <c r="AH208" s="2">
        <f t="shared" si="201"/>
        <v>0</v>
      </c>
      <c r="AI208" s="2">
        <f t="shared" si="202"/>
        <v>0</v>
      </c>
      <c r="AJ208" s="83" t="str">
        <f t="shared" si="203"/>
        <v>N.A.</v>
      </c>
      <c r="AK208" s="2">
        <f t="shared" si="204"/>
        <v>22571280</v>
      </c>
      <c r="AM208" s="2">
        <v>4146</v>
      </c>
      <c r="AN208">
        <f t="shared" si="205"/>
        <v>5618</v>
      </c>
      <c r="AO208">
        <f t="shared" si="206"/>
        <v>23292228</v>
      </c>
      <c r="AP208" s="2">
        <f t="shared" si="181"/>
        <v>0</v>
      </c>
      <c r="AQ208" s="2">
        <f t="shared" si="207"/>
        <v>0</v>
      </c>
      <c r="AR208" s="2">
        <f t="shared" si="208"/>
        <v>0</v>
      </c>
      <c r="AS208" s="2">
        <f t="shared" si="209"/>
        <v>0</v>
      </c>
      <c r="AT208" s="84">
        <f t="shared" si="210"/>
        <v>0</v>
      </c>
      <c r="AU208" s="2">
        <f t="shared" si="211"/>
        <v>0</v>
      </c>
      <c r="AV208" s="2">
        <f t="shared" si="212"/>
        <v>0</v>
      </c>
      <c r="AW208" s="2">
        <f t="shared" si="213"/>
        <v>0</v>
      </c>
      <c r="AX208" s="83" t="str">
        <f t="shared" si="214"/>
        <v>N.A.</v>
      </c>
      <c r="AY208" s="2">
        <f t="shared" si="215"/>
        <v>23292228</v>
      </c>
      <c r="AZ208" s="82"/>
      <c r="BA208" s="2">
        <v>4087</v>
      </c>
      <c r="BB208">
        <f t="shared" si="216"/>
        <v>5840</v>
      </c>
      <c r="BC208">
        <f t="shared" si="217"/>
        <v>23868080</v>
      </c>
      <c r="BD208" s="2">
        <f t="shared" si="218"/>
        <v>0</v>
      </c>
      <c r="BE208" s="2">
        <f t="shared" si="219"/>
        <v>0</v>
      </c>
      <c r="BF208" s="2">
        <f t="shared" si="220"/>
        <v>0</v>
      </c>
      <c r="BG208" s="2">
        <f t="shared" si="221"/>
        <v>0</v>
      </c>
      <c r="BH208" s="84">
        <f t="shared" si="222"/>
        <v>0</v>
      </c>
      <c r="BI208" s="2">
        <f t="shared" si="223"/>
        <v>0</v>
      </c>
      <c r="BJ208" s="2">
        <f t="shared" si="224"/>
        <v>0</v>
      </c>
      <c r="BK208" s="2">
        <f t="shared" si="225"/>
        <v>0</v>
      </c>
      <c r="BL208" s="83" t="str">
        <f t="shared" si="226"/>
        <v>N.A.</v>
      </c>
      <c r="BM208" s="2">
        <f t="shared" si="227"/>
        <v>23868080</v>
      </c>
      <c r="BO208" s="2">
        <v>4051</v>
      </c>
      <c r="BP208">
        <f t="shared" si="228"/>
        <v>6071</v>
      </c>
      <c r="BQ208">
        <f t="shared" si="229"/>
        <v>24593621</v>
      </c>
      <c r="BR208" s="2">
        <f t="shared" si="230"/>
        <v>0</v>
      </c>
      <c r="BS208" s="2">
        <f t="shared" si="231"/>
        <v>0</v>
      </c>
      <c r="BT208" s="2">
        <f t="shared" si="232"/>
        <v>0</v>
      </c>
      <c r="BU208" s="2">
        <f t="shared" si="233"/>
        <v>0</v>
      </c>
      <c r="BV208" s="84">
        <f t="shared" si="234"/>
        <v>0</v>
      </c>
      <c r="BW208" s="2">
        <f t="shared" si="235"/>
        <v>0</v>
      </c>
      <c r="BX208" s="2">
        <f t="shared" si="236"/>
        <v>0</v>
      </c>
      <c r="BY208" s="2">
        <f t="shared" si="237"/>
        <v>0</v>
      </c>
      <c r="BZ208" s="83" t="str">
        <f t="shared" si="238"/>
        <v>N.A.</v>
      </c>
      <c r="CA208" s="2">
        <f t="shared" si="239"/>
        <v>24593621</v>
      </c>
    </row>
    <row r="209" spans="1:79" x14ac:dyDescent="0.2">
      <c r="A209">
        <v>202</v>
      </c>
      <c r="B209" s="2">
        <v>4</v>
      </c>
      <c r="C209" s="2">
        <v>4149</v>
      </c>
      <c r="D209" s="2" t="s">
        <v>377</v>
      </c>
      <c r="E209" s="2">
        <v>6412858</v>
      </c>
      <c r="F209" s="2">
        <v>1300.5999999999999</v>
      </c>
      <c r="G209" s="2">
        <v>4971</v>
      </c>
      <c r="H209" s="2">
        <v>6465283</v>
      </c>
      <c r="I209" s="2">
        <v>55059</v>
      </c>
      <c r="J209" s="82"/>
      <c r="K209" s="2">
        <v>1294</v>
      </c>
      <c r="L209" s="2">
        <f t="shared" si="182"/>
        <v>5168</v>
      </c>
      <c r="M209" s="2">
        <f t="shared" si="183"/>
        <v>6687392</v>
      </c>
      <c r="N209" s="2">
        <f t="shared" si="184"/>
        <v>0</v>
      </c>
      <c r="O209" s="2">
        <f t="shared" si="185"/>
        <v>0</v>
      </c>
      <c r="P209" s="2">
        <f t="shared" si="186"/>
        <v>0</v>
      </c>
      <c r="Q209" s="2">
        <f t="shared" si="187"/>
        <v>0</v>
      </c>
      <c r="R209" s="84">
        <f t="shared" si="188"/>
        <v>0</v>
      </c>
      <c r="S209" s="2">
        <f t="shared" si="189"/>
        <v>0</v>
      </c>
      <c r="T209" s="2">
        <f t="shared" si="190"/>
        <v>0</v>
      </c>
      <c r="U209" s="2">
        <f t="shared" si="191"/>
        <v>0</v>
      </c>
      <c r="V209" s="83" t="str">
        <f t="shared" si="180"/>
        <v>N.A.</v>
      </c>
      <c r="W209" s="2">
        <f t="shared" si="192"/>
        <v>6687392</v>
      </c>
      <c r="X209" s="82"/>
      <c r="Y209" s="2">
        <v>1286</v>
      </c>
      <c r="Z209">
        <f t="shared" si="193"/>
        <v>5373</v>
      </c>
      <c r="AA209">
        <f t="shared" si="194"/>
        <v>6909678</v>
      </c>
      <c r="AB209" s="2">
        <f t="shared" si="195"/>
        <v>0</v>
      </c>
      <c r="AC209" s="2">
        <f t="shared" si="196"/>
        <v>0</v>
      </c>
      <c r="AD209" s="2">
        <f t="shared" si="197"/>
        <v>0</v>
      </c>
      <c r="AE209" s="2">
        <f t="shared" si="198"/>
        <v>0</v>
      </c>
      <c r="AF209" s="84">
        <f t="shared" si="199"/>
        <v>0</v>
      </c>
      <c r="AG209" s="2">
        <f t="shared" si="200"/>
        <v>0</v>
      </c>
      <c r="AH209" s="2">
        <f t="shared" si="201"/>
        <v>0</v>
      </c>
      <c r="AI209" s="2">
        <f t="shared" si="202"/>
        <v>0</v>
      </c>
      <c r="AJ209" s="83" t="str">
        <f t="shared" si="203"/>
        <v>N.A.</v>
      </c>
      <c r="AK209" s="2">
        <f t="shared" si="204"/>
        <v>6909678</v>
      </c>
      <c r="AM209" s="2">
        <v>1275</v>
      </c>
      <c r="AN209">
        <f t="shared" si="205"/>
        <v>5586</v>
      </c>
      <c r="AO209">
        <f t="shared" si="206"/>
        <v>7122150</v>
      </c>
      <c r="AP209" s="2">
        <f t="shared" si="181"/>
        <v>0</v>
      </c>
      <c r="AQ209" s="2">
        <f t="shared" si="207"/>
        <v>0</v>
      </c>
      <c r="AR209" s="2">
        <f t="shared" si="208"/>
        <v>0</v>
      </c>
      <c r="AS209" s="2">
        <f t="shared" si="209"/>
        <v>0</v>
      </c>
      <c r="AT209" s="84">
        <f t="shared" si="210"/>
        <v>0</v>
      </c>
      <c r="AU209" s="2">
        <f t="shared" si="211"/>
        <v>0</v>
      </c>
      <c r="AV209" s="2">
        <f t="shared" si="212"/>
        <v>0</v>
      </c>
      <c r="AW209" s="2">
        <f t="shared" si="213"/>
        <v>0</v>
      </c>
      <c r="AX209" s="83" t="str">
        <f t="shared" si="214"/>
        <v>N.A.</v>
      </c>
      <c r="AY209" s="2">
        <f t="shared" si="215"/>
        <v>7122150</v>
      </c>
      <c r="AZ209" s="82"/>
      <c r="BA209" s="2">
        <v>1280</v>
      </c>
      <c r="BB209">
        <f t="shared" si="216"/>
        <v>5808</v>
      </c>
      <c r="BC209">
        <f t="shared" si="217"/>
        <v>7434240</v>
      </c>
      <c r="BD209" s="2">
        <f t="shared" si="218"/>
        <v>0</v>
      </c>
      <c r="BE209" s="2">
        <f t="shared" si="219"/>
        <v>0</v>
      </c>
      <c r="BF209" s="2">
        <f t="shared" si="220"/>
        <v>0</v>
      </c>
      <c r="BG209" s="2">
        <f t="shared" si="221"/>
        <v>0</v>
      </c>
      <c r="BH209" s="84">
        <f t="shared" si="222"/>
        <v>0</v>
      </c>
      <c r="BI209" s="2">
        <f t="shared" si="223"/>
        <v>0</v>
      </c>
      <c r="BJ209" s="2">
        <f t="shared" si="224"/>
        <v>0</v>
      </c>
      <c r="BK209" s="2">
        <f t="shared" si="225"/>
        <v>0</v>
      </c>
      <c r="BL209" s="83" t="str">
        <f t="shared" si="226"/>
        <v>N.A.</v>
      </c>
      <c r="BM209" s="2">
        <f t="shared" si="227"/>
        <v>7434240</v>
      </c>
      <c r="BO209" s="2">
        <v>1286</v>
      </c>
      <c r="BP209">
        <f t="shared" si="228"/>
        <v>6039</v>
      </c>
      <c r="BQ209">
        <f t="shared" si="229"/>
        <v>7766154</v>
      </c>
      <c r="BR209" s="2">
        <f t="shared" si="230"/>
        <v>0</v>
      </c>
      <c r="BS209" s="2">
        <f t="shared" si="231"/>
        <v>0</v>
      </c>
      <c r="BT209" s="2">
        <f t="shared" si="232"/>
        <v>0</v>
      </c>
      <c r="BU209" s="2">
        <f t="shared" si="233"/>
        <v>0</v>
      </c>
      <c r="BV209" s="84">
        <f t="shared" si="234"/>
        <v>0</v>
      </c>
      <c r="BW209" s="2">
        <f t="shared" si="235"/>
        <v>0</v>
      </c>
      <c r="BX209" s="2">
        <f t="shared" si="236"/>
        <v>0</v>
      </c>
      <c r="BY209" s="2">
        <f t="shared" si="237"/>
        <v>0</v>
      </c>
      <c r="BZ209" s="83" t="str">
        <f t="shared" si="238"/>
        <v>N.A.</v>
      </c>
      <c r="CA209" s="2">
        <f t="shared" si="239"/>
        <v>7766154</v>
      </c>
    </row>
    <row r="210" spans="1:79" x14ac:dyDescent="0.2">
      <c r="A210">
        <v>203</v>
      </c>
      <c r="B210" s="2">
        <v>16</v>
      </c>
      <c r="C210" s="2">
        <v>4203</v>
      </c>
      <c r="D210" s="2" t="s">
        <v>175</v>
      </c>
      <c r="E210" s="2">
        <v>4345507</v>
      </c>
      <c r="F210" s="2">
        <v>892.8</v>
      </c>
      <c r="G210" s="2">
        <v>4931</v>
      </c>
      <c r="H210" s="2">
        <v>4402397</v>
      </c>
      <c r="I210" s="2">
        <v>0</v>
      </c>
      <c r="J210" s="82"/>
      <c r="K210" s="2">
        <v>896</v>
      </c>
      <c r="L210" s="2">
        <f t="shared" si="182"/>
        <v>5128</v>
      </c>
      <c r="M210" s="2">
        <f t="shared" si="183"/>
        <v>4594688</v>
      </c>
      <c r="N210" s="2">
        <f t="shared" si="184"/>
        <v>0</v>
      </c>
      <c r="O210" s="2">
        <f t="shared" si="185"/>
        <v>0</v>
      </c>
      <c r="P210" s="2">
        <f t="shared" si="186"/>
        <v>0</v>
      </c>
      <c r="Q210" s="2">
        <f t="shared" si="187"/>
        <v>0</v>
      </c>
      <c r="R210" s="84">
        <f t="shared" si="188"/>
        <v>0</v>
      </c>
      <c r="S210" s="2">
        <f t="shared" si="189"/>
        <v>0</v>
      </c>
      <c r="T210" s="2">
        <f t="shared" si="190"/>
        <v>0</v>
      </c>
      <c r="U210" s="2">
        <f t="shared" si="191"/>
        <v>0</v>
      </c>
      <c r="V210" s="83" t="str">
        <f t="shared" si="180"/>
        <v>N.A.</v>
      </c>
      <c r="W210" s="2">
        <f t="shared" si="192"/>
        <v>4594688</v>
      </c>
      <c r="X210" s="82"/>
      <c r="Y210" s="2">
        <v>889</v>
      </c>
      <c r="Z210">
        <f t="shared" si="193"/>
        <v>5333</v>
      </c>
      <c r="AA210">
        <f t="shared" si="194"/>
        <v>4741037</v>
      </c>
      <c r="AB210" s="2">
        <f t="shared" si="195"/>
        <v>0</v>
      </c>
      <c r="AC210" s="2">
        <f t="shared" si="196"/>
        <v>0</v>
      </c>
      <c r="AD210" s="2">
        <f t="shared" si="197"/>
        <v>0</v>
      </c>
      <c r="AE210" s="2">
        <f t="shared" si="198"/>
        <v>0</v>
      </c>
      <c r="AF210" s="84">
        <f t="shared" si="199"/>
        <v>0</v>
      </c>
      <c r="AG210" s="2">
        <f t="shared" si="200"/>
        <v>0</v>
      </c>
      <c r="AH210" s="2">
        <f t="shared" si="201"/>
        <v>0</v>
      </c>
      <c r="AI210" s="2">
        <f t="shared" si="202"/>
        <v>0</v>
      </c>
      <c r="AJ210" s="83" t="str">
        <f t="shared" si="203"/>
        <v>N.A.</v>
      </c>
      <c r="AK210" s="2">
        <f t="shared" si="204"/>
        <v>4741037</v>
      </c>
      <c r="AM210" s="2">
        <v>878</v>
      </c>
      <c r="AN210">
        <f t="shared" si="205"/>
        <v>5546</v>
      </c>
      <c r="AO210">
        <f t="shared" si="206"/>
        <v>4869388</v>
      </c>
      <c r="AP210" s="2">
        <f t="shared" si="181"/>
        <v>0</v>
      </c>
      <c r="AQ210" s="2">
        <f t="shared" si="207"/>
        <v>0</v>
      </c>
      <c r="AR210" s="2">
        <f t="shared" si="208"/>
        <v>0</v>
      </c>
      <c r="AS210" s="2">
        <f t="shared" si="209"/>
        <v>0</v>
      </c>
      <c r="AT210" s="84">
        <f t="shared" si="210"/>
        <v>0</v>
      </c>
      <c r="AU210" s="2">
        <f t="shared" si="211"/>
        <v>0</v>
      </c>
      <c r="AV210" s="2">
        <f t="shared" si="212"/>
        <v>0</v>
      </c>
      <c r="AW210" s="2">
        <f t="shared" si="213"/>
        <v>0</v>
      </c>
      <c r="AX210" s="83" t="str">
        <f t="shared" si="214"/>
        <v>N.A.</v>
      </c>
      <c r="AY210" s="2">
        <f t="shared" si="215"/>
        <v>4869388</v>
      </c>
      <c r="AZ210" s="82"/>
      <c r="BA210" s="2">
        <v>854</v>
      </c>
      <c r="BB210">
        <f t="shared" si="216"/>
        <v>5768</v>
      </c>
      <c r="BC210">
        <f t="shared" si="217"/>
        <v>4925872</v>
      </c>
      <c r="BD210" s="2">
        <f t="shared" si="218"/>
        <v>0</v>
      </c>
      <c r="BE210" s="2">
        <f t="shared" si="219"/>
        <v>0</v>
      </c>
      <c r="BF210" s="2">
        <f t="shared" si="220"/>
        <v>0</v>
      </c>
      <c r="BG210" s="2">
        <f t="shared" si="221"/>
        <v>0</v>
      </c>
      <c r="BH210" s="84">
        <f t="shared" si="222"/>
        <v>0</v>
      </c>
      <c r="BI210" s="2">
        <f t="shared" si="223"/>
        <v>0</v>
      </c>
      <c r="BJ210" s="2">
        <f t="shared" si="224"/>
        <v>0</v>
      </c>
      <c r="BK210" s="2">
        <f t="shared" si="225"/>
        <v>0</v>
      </c>
      <c r="BL210" s="83" t="str">
        <f t="shared" si="226"/>
        <v>N.A.</v>
      </c>
      <c r="BM210" s="2">
        <f t="shared" si="227"/>
        <v>4925872</v>
      </c>
      <c r="BO210" s="2">
        <v>846</v>
      </c>
      <c r="BP210">
        <f t="shared" si="228"/>
        <v>5999</v>
      </c>
      <c r="BQ210">
        <f t="shared" si="229"/>
        <v>5075154</v>
      </c>
      <c r="BR210" s="2">
        <f t="shared" si="230"/>
        <v>0</v>
      </c>
      <c r="BS210" s="2">
        <f t="shared" si="231"/>
        <v>0</v>
      </c>
      <c r="BT210" s="2">
        <f t="shared" si="232"/>
        <v>0</v>
      </c>
      <c r="BU210" s="2">
        <f t="shared" si="233"/>
        <v>0</v>
      </c>
      <c r="BV210" s="84">
        <f t="shared" si="234"/>
        <v>0</v>
      </c>
      <c r="BW210" s="2">
        <f t="shared" si="235"/>
        <v>0</v>
      </c>
      <c r="BX210" s="2">
        <f t="shared" si="236"/>
        <v>0</v>
      </c>
      <c r="BY210" s="2">
        <f t="shared" si="237"/>
        <v>0</v>
      </c>
      <c r="BZ210" s="83" t="str">
        <f t="shared" si="238"/>
        <v>N.A.</v>
      </c>
      <c r="CA210" s="2">
        <f t="shared" si="239"/>
        <v>5075154</v>
      </c>
    </row>
    <row r="211" spans="1:79" x14ac:dyDescent="0.2">
      <c r="A211">
        <v>204</v>
      </c>
      <c r="B211" s="2">
        <v>11</v>
      </c>
      <c r="C211" s="2">
        <v>4212</v>
      </c>
      <c r="D211" s="2" t="s">
        <v>176</v>
      </c>
      <c r="E211" s="2">
        <v>2133897</v>
      </c>
      <c r="F211" s="2">
        <v>408.1</v>
      </c>
      <c r="G211" s="2">
        <v>4931</v>
      </c>
      <c r="H211" s="2">
        <v>2012341</v>
      </c>
      <c r="I211" s="2">
        <v>97245</v>
      </c>
      <c r="J211" s="82"/>
      <c r="K211" s="2">
        <v>404</v>
      </c>
      <c r="L211" s="2">
        <f t="shared" si="182"/>
        <v>5128</v>
      </c>
      <c r="M211" s="2">
        <f t="shared" si="183"/>
        <v>2071712</v>
      </c>
      <c r="N211" s="2">
        <f t="shared" si="184"/>
        <v>43530</v>
      </c>
      <c r="O211" s="2">
        <f t="shared" si="185"/>
        <v>0</v>
      </c>
      <c r="P211" s="2">
        <f t="shared" si="186"/>
        <v>43530</v>
      </c>
      <c r="Q211" s="2">
        <f t="shared" si="187"/>
        <v>0</v>
      </c>
      <c r="R211" s="84">
        <f t="shared" si="188"/>
        <v>43530</v>
      </c>
      <c r="S211" s="2">
        <f t="shared" si="189"/>
        <v>2</v>
      </c>
      <c r="T211" s="2">
        <f t="shared" si="190"/>
        <v>0</v>
      </c>
      <c r="U211" s="2">
        <f t="shared" si="191"/>
        <v>2</v>
      </c>
      <c r="V211" s="83" t="str">
        <f t="shared" si="180"/>
        <v>70% Adj.</v>
      </c>
      <c r="W211" s="2">
        <f t="shared" si="192"/>
        <v>2115242</v>
      </c>
      <c r="X211" s="82"/>
      <c r="Y211" s="2">
        <v>388</v>
      </c>
      <c r="Z211">
        <f t="shared" si="193"/>
        <v>5333</v>
      </c>
      <c r="AA211">
        <f t="shared" si="194"/>
        <v>2069204</v>
      </c>
      <c r="AB211" s="2">
        <f t="shared" si="195"/>
        <v>38816</v>
      </c>
      <c r="AC211" s="2">
        <f t="shared" si="196"/>
        <v>23225</v>
      </c>
      <c r="AD211" s="2">
        <f t="shared" si="197"/>
        <v>38816</v>
      </c>
      <c r="AE211" s="2">
        <f t="shared" si="198"/>
        <v>0</v>
      </c>
      <c r="AF211" s="84">
        <f t="shared" si="199"/>
        <v>38816</v>
      </c>
      <c r="AG211" s="2">
        <f t="shared" si="200"/>
        <v>2</v>
      </c>
      <c r="AH211" s="2">
        <f t="shared" si="201"/>
        <v>0</v>
      </c>
      <c r="AI211" s="2">
        <f t="shared" si="202"/>
        <v>2</v>
      </c>
      <c r="AJ211" s="83" t="str">
        <f t="shared" si="203"/>
        <v>60% Adj.</v>
      </c>
      <c r="AK211" s="2">
        <f t="shared" si="204"/>
        <v>2108020</v>
      </c>
      <c r="AM211" s="2">
        <v>375</v>
      </c>
      <c r="AN211">
        <f t="shared" si="205"/>
        <v>5546</v>
      </c>
      <c r="AO211">
        <f t="shared" si="206"/>
        <v>2079750</v>
      </c>
      <c r="AP211" s="2">
        <f t="shared" si="181"/>
        <v>27074</v>
      </c>
      <c r="AQ211" s="2">
        <f t="shared" si="207"/>
        <v>10146</v>
      </c>
      <c r="AR211" s="2">
        <f t="shared" si="208"/>
        <v>27074</v>
      </c>
      <c r="AS211" s="2">
        <f t="shared" si="209"/>
        <v>0</v>
      </c>
      <c r="AT211" s="84">
        <f t="shared" si="210"/>
        <v>27074</v>
      </c>
      <c r="AU211" s="2">
        <f t="shared" si="211"/>
        <v>2</v>
      </c>
      <c r="AV211" s="2">
        <f t="shared" si="212"/>
        <v>0</v>
      </c>
      <c r="AW211" s="2">
        <f t="shared" si="213"/>
        <v>2</v>
      </c>
      <c r="AX211" s="83" t="str">
        <f t="shared" si="214"/>
        <v>50% Adj.</v>
      </c>
      <c r="AY211" s="2">
        <f t="shared" si="215"/>
        <v>2106824</v>
      </c>
      <c r="AZ211" s="82"/>
      <c r="BA211" s="2">
        <v>372</v>
      </c>
      <c r="BB211">
        <f t="shared" si="216"/>
        <v>5768</v>
      </c>
      <c r="BC211">
        <f t="shared" si="217"/>
        <v>2145696</v>
      </c>
      <c r="BD211" s="2">
        <f t="shared" si="218"/>
        <v>0</v>
      </c>
      <c r="BE211" s="2">
        <f t="shared" si="219"/>
        <v>0</v>
      </c>
      <c r="BF211" s="2">
        <f t="shared" si="220"/>
        <v>0</v>
      </c>
      <c r="BG211" s="2">
        <f t="shared" si="221"/>
        <v>0</v>
      </c>
      <c r="BH211" s="84">
        <f t="shared" si="222"/>
        <v>0</v>
      </c>
      <c r="BI211" s="2">
        <f t="shared" si="223"/>
        <v>0</v>
      </c>
      <c r="BJ211" s="2">
        <f t="shared" si="224"/>
        <v>0</v>
      </c>
      <c r="BK211" s="2">
        <f t="shared" si="225"/>
        <v>0</v>
      </c>
      <c r="BL211" s="83" t="str">
        <f t="shared" si="226"/>
        <v>N.A.</v>
      </c>
      <c r="BM211" s="2">
        <f t="shared" si="227"/>
        <v>2145696</v>
      </c>
      <c r="BO211" s="2">
        <v>364</v>
      </c>
      <c r="BP211">
        <f t="shared" si="228"/>
        <v>5999</v>
      </c>
      <c r="BQ211">
        <f t="shared" si="229"/>
        <v>2183636</v>
      </c>
      <c r="BR211" s="2">
        <f t="shared" si="230"/>
        <v>0</v>
      </c>
      <c r="BS211" s="2">
        <f t="shared" si="231"/>
        <v>0</v>
      </c>
      <c r="BT211" s="2">
        <f t="shared" si="232"/>
        <v>0</v>
      </c>
      <c r="BU211" s="2">
        <f t="shared" si="233"/>
        <v>0</v>
      </c>
      <c r="BV211" s="84">
        <f t="shared" si="234"/>
        <v>0</v>
      </c>
      <c r="BW211" s="2">
        <f t="shared" si="235"/>
        <v>0</v>
      </c>
      <c r="BX211" s="2">
        <f t="shared" si="236"/>
        <v>0</v>
      </c>
      <c r="BY211" s="2">
        <f t="shared" si="237"/>
        <v>0</v>
      </c>
      <c r="BZ211" s="83" t="str">
        <f t="shared" si="238"/>
        <v>N.A.</v>
      </c>
      <c r="CA211" s="2">
        <f t="shared" si="239"/>
        <v>2183636</v>
      </c>
    </row>
    <row r="212" spans="1:79" x14ac:dyDescent="0.2">
      <c r="A212">
        <v>205</v>
      </c>
      <c r="B212" s="2">
        <v>7</v>
      </c>
      <c r="C212" s="2">
        <v>4266</v>
      </c>
      <c r="D212" s="2" t="s">
        <v>177</v>
      </c>
      <c r="E212" s="2">
        <v>897064</v>
      </c>
      <c r="F212" s="2">
        <v>176.6</v>
      </c>
      <c r="G212" s="2">
        <v>4931</v>
      </c>
      <c r="H212" s="2">
        <v>870815</v>
      </c>
      <c r="I212" s="2">
        <v>68192</v>
      </c>
      <c r="J212" s="82"/>
      <c r="K212" s="2">
        <v>179</v>
      </c>
      <c r="L212" s="2">
        <f t="shared" si="182"/>
        <v>5128</v>
      </c>
      <c r="M212" s="2">
        <f t="shared" si="183"/>
        <v>917912</v>
      </c>
      <c r="N212" s="2">
        <f t="shared" si="184"/>
        <v>0</v>
      </c>
      <c r="O212" s="2">
        <f t="shared" si="185"/>
        <v>0</v>
      </c>
      <c r="P212" s="2">
        <f t="shared" si="186"/>
        <v>0</v>
      </c>
      <c r="Q212" s="2">
        <f t="shared" si="187"/>
        <v>0</v>
      </c>
      <c r="R212" s="84">
        <f t="shared" si="188"/>
        <v>0</v>
      </c>
      <c r="S212" s="2">
        <f t="shared" si="189"/>
        <v>0</v>
      </c>
      <c r="T212" s="2">
        <f t="shared" si="190"/>
        <v>0</v>
      </c>
      <c r="U212" s="2">
        <f t="shared" si="191"/>
        <v>0</v>
      </c>
      <c r="V212" s="83" t="str">
        <f t="shared" si="180"/>
        <v>N.A.</v>
      </c>
      <c r="W212" s="2">
        <f t="shared" si="192"/>
        <v>917912</v>
      </c>
      <c r="X212" s="82"/>
      <c r="Y212" s="2">
        <v>175</v>
      </c>
      <c r="Z212">
        <f t="shared" si="193"/>
        <v>5333</v>
      </c>
      <c r="AA212">
        <f t="shared" si="194"/>
        <v>933275</v>
      </c>
      <c r="AB212" s="2">
        <f t="shared" si="195"/>
        <v>0</v>
      </c>
      <c r="AC212" s="2">
        <f t="shared" si="196"/>
        <v>0</v>
      </c>
      <c r="AD212" s="2">
        <f t="shared" si="197"/>
        <v>0</v>
      </c>
      <c r="AE212" s="2">
        <f t="shared" si="198"/>
        <v>0</v>
      </c>
      <c r="AF212" s="84">
        <f t="shared" si="199"/>
        <v>0</v>
      </c>
      <c r="AG212" s="2">
        <f t="shared" si="200"/>
        <v>0</v>
      </c>
      <c r="AH212" s="2">
        <f t="shared" si="201"/>
        <v>0</v>
      </c>
      <c r="AI212" s="2">
        <f t="shared" si="202"/>
        <v>0</v>
      </c>
      <c r="AJ212" s="83" t="str">
        <f t="shared" si="203"/>
        <v>N.A.</v>
      </c>
      <c r="AK212" s="2">
        <f t="shared" si="204"/>
        <v>933275</v>
      </c>
      <c r="AM212" s="2">
        <v>171</v>
      </c>
      <c r="AN212">
        <f t="shared" si="205"/>
        <v>5546</v>
      </c>
      <c r="AO212">
        <f t="shared" si="206"/>
        <v>948366</v>
      </c>
      <c r="AP212" s="2">
        <f t="shared" si="181"/>
        <v>0</v>
      </c>
      <c r="AQ212" s="2">
        <f t="shared" si="207"/>
        <v>0</v>
      </c>
      <c r="AR212" s="2">
        <f t="shared" si="208"/>
        <v>0</v>
      </c>
      <c r="AS212" s="2">
        <f t="shared" si="209"/>
        <v>0</v>
      </c>
      <c r="AT212" s="84">
        <f t="shared" si="210"/>
        <v>0</v>
      </c>
      <c r="AU212" s="2">
        <f t="shared" si="211"/>
        <v>0</v>
      </c>
      <c r="AV212" s="2">
        <f t="shared" si="212"/>
        <v>0</v>
      </c>
      <c r="AW212" s="2">
        <f t="shared" si="213"/>
        <v>0</v>
      </c>
      <c r="AX212" s="83" t="str">
        <f t="shared" si="214"/>
        <v>N.A.</v>
      </c>
      <c r="AY212" s="2">
        <f t="shared" si="215"/>
        <v>948366</v>
      </c>
      <c r="AZ212" s="82"/>
      <c r="BA212" s="2">
        <v>170</v>
      </c>
      <c r="BB212">
        <f t="shared" si="216"/>
        <v>5768</v>
      </c>
      <c r="BC212">
        <f t="shared" si="217"/>
        <v>980560</v>
      </c>
      <c r="BD212" s="2">
        <f t="shared" si="218"/>
        <v>0</v>
      </c>
      <c r="BE212" s="2">
        <f t="shared" si="219"/>
        <v>0</v>
      </c>
      <c r="BF212" s="2">
        <f t="shared" si="220"/>
        <v>0</v>
      </c>
      <c r="BG212" s="2">
        <f t="shared" si="221"/>
        <v>0</v>
      </c>
      <c r="BH212" s="84">
        <f t="shared" si="222"/>
        <v>0</v>
      </c>
      <c r="BI212" s="2">
        <f t="shared" si="223"/>
        <v>0</v>
      </c>
      <c r="BJ212" s="2">
        <f t="shared" si="224"/>
        <v>0</v>
      </c>
      <c r="BK212" s="2">
        <f t="shared" si="225"/>
        <v>0</v>
      </c>
      <c r="BL212" s="83" t="str">
        <f t="shared" si="226"/>
        <v>N.A.</v>
      </c>
      <c r="BM212" s="2">
        <f t="shared" si="227"/>
        <v>980560</v>
      </c>
      <c r="BO212" s="2">
        <v>166</v>
      </c>
      <c r="BP212">
        <f t="shared" si="228"/>
        <v>5999</v>
      </c>
      <c r="BQ212">
        <f t="shared" si="229"/>
        <v>995834</v>
      </c>
      <c r="BR212" s="2">
        <f t="shared" si="230"/>
        <v>0</v>
      </c>
      <c r="BS212" s="2">
        <f t="shared" si="231"/>
        <v>0</v>
      </c>
      <c r="BT212" s="2">
        <f t="shared" si="232"/>
        <v>0</v>
      </c>
      <c r="BU212" s="2">
        <f t="shared" si="233"/>
        <v>0</v>
      </c>
      <c r="BV212" s="84">
        <f t="shared" si="234"/>
        <v>0</v>
      </c>
      <c r="BW212" s="2">
        <f t="shared" si="235"/>
        <v>0</v>
      </c>
      <c r="BX212" s="2">
        <f t="shared" si="236"/>
        <v>0</v>
      </c>
      <c r="BY212" s="2">
        <f t="shared" si="237"/>
        <v>0</v>
      </c>
      <c r="BZ212" s="83" t="str">
        <f t="shared" si="238"/>
        <v>N.A.</v>
      </c>
      <c r="CA212" s="2">
        <f t="shared" si="239"/>
        <v>995834</v>
      </c>
    </row>
    <row r="213" spans="1:79" x14ac:dyDescent="0.2">
      <c r="A213">
        <v>206</v>
      </c>
      <c r="B213" s="2">
        <v>10</v>
      </c>
      <c r="C213" s="2">
        <v>4269</v>
      </c>
      <c r="D213" s="2" t="s">
        <v>178</v>
      </c>
      <c r="E213" s="2">
        <v>3639851</v>
      </c>
      <c r="F213" s="2">
        <v>635</v>
      </c>
      <c r="G213" s="2">
        <v>5020</v>
      </c>
      <c r="H213" s="2">
        <v>3187700</v>
      </c>
      <c r="I213" s="2">
        <v>361721</v>
      </c>
      <c r="J213" s="82"/>
      <c r="K213" s="2">
        <v>605</v>
      </c>
      <c r="L213" s="2">
        <f t="shared" si="182"/>
        <v>5217</v>
      </c>
      <c r="M213" s="2">
        <f t="shared" si="183"/>
        <v>3156285</v>
      </c>
      <c r="N213" s="2">
        <f t="shared" si="184"/>
        <v>338496</v>
      </c>
      <c r="O213" s="2">
        <f t="shared" si="185"/>
        <v>63292</v>
      </c>
      <c r="P213" s="2">
        <f t="shared" si="186"/>
        <v>338496</v>
      </c>
      <c r="Q213" s="2">
        <f t="shared" si="187"/>
        <v>0</v>
      </c>
      <c r="R213" s="84">
        <f t="shared" si="188"/>
        <v>338496</v>
      </c>
      <c r="S213" s="2">
        <f t="shared" si="189"/>
        <v>2</v>
      </c>
      <c r="T213" s="2">
        <f t="shared" si="190"/>
        <v>0</v>
      </c>
      <c r="U213" s="2">
        <f t="shared" si="191"/>
        <v>2</v>
      </c>
      <c r="V213" s="83" t="str">
        <f t="shared" si="180"/>
        <v>70% Adj.</v>
      </c>
      <c r="W213" s="2">
        <f t="shared" si="192"/>
        <v>3494781</v>
      </c>
      <c r="X213" s="82"/>
      <c r="Y213" s="2">
        <v>583</v>
      </c>
      <c r="Z213">
        <f t="shared" si="193"/>
        <v>5422</v>
      </c>
      <c r="AA213">
        <f t="shared" si="194"/>
        <v>3161026</v>
      </c>
      <c r="AB213" s="2">
        <f t="shared" si="195"/>
        <v>287295</v>
      </c>
      <c r="AC213" s="2">
        <f t="shared" si="196"/>
        <v>26822</v>
      </c>
      <c r="AD213" s="2">
        <f t="shared" si="197"/>
        <v>287295</v>
      </c>
      <c r="AE213" s="2">
        <f t="shared" si="198"/>
        <v>0</v>
      </c>
      <c r="AF213" s="84">
        <f t="shared" si="199"/>
        <v>287295</v>
      </c>
      <c r="AG213" s="2">
        <f t="shared" si="200"/>
        <v>2</v>
      </c>
      <c r="AH213" s="2">
        <f t="shared" si="201"/>
        <v>0</v>
      </c>
      <c r="AI213" s="2">
        <f t="shared" si="202"/>
        <v>2</v>
      </c>
      <c r="AJ213" s="83" t="str">
        <f t="shared" si="203"/>
        <v>60% Adj.</v>
      </c>
      <c r="AK213" s="2">
        <f t="shared" si="204"/>
        <v>3448321</v>
      </c>
      <c r="AM213" s="2">
        <v>551</v>
      </c>
      <c r="AN213">
        <f t="shared" si="205"/>
        <v>5635</v>
      </c>
      <c r="AO213">
        <f t="shared" si="206"/>
        <v>3104885</v>
      </c>
      <c r="AP213" s="2">
        <f t="shared" si="181"/>
        <v>267483</v>
      </c>
      <c r="AQ213" s="2">
        <f t="shared" si="207"/>
        <v>87751</v>
      </c>
      <c r="AR213" s="2">
        <f t="shared" si="208"/>
        <v>267483</v>
      </c>
      <c r="AS213" s="2">
        <f t="shared" si="209"/>
        <v>0</v>
      </c>
      <c r="AT213" s="84">
        <f t="shared" si="210"/>
        <v>267483</v>
      </c>
      <c r="AU213" s="2">
        <f t="shared" si="211"/>
        <v>2</v>
      </c>
      <c r="AV213" s="2">
        <f t="shared" si="212"/>
        <v>0</v>
      </c>
      <c r="AW213" s="2">
        <f t="shared" si="213"/>
        <v>2</v>
      </c>
      <c r="AX213" s="83" t="str">
        <f t="shared" si="214"/>
        <v>50% Adj.</v>
      </c>
      <c r="AY213" s="2">
        <f t="shared" si="215"/>
        <v>3372368</v>
      </c>
      <c r="AZ213" s="82"/>
      <c r="BA213" s="2">
        <v>527</v>
      </c>
      <c r="BB213">
        <f t="shared" si="216"/>
        <v>5857</v>
      </c>
      <c r="BC213">
        <f t="shared" si="217"/>
        <v>3086639</v>
      </c>
      <c r="BD213" s="2">
        <f t="shared" si="218"/>
        <v>221285</v>
      </c>
      <c r="BE213" s="2">
        <f t="shared" si="219"/>
        <v>49295</v>
      </c>
      <c r="BF213" s="2">
        <f t="shared" si="220"/>
        <v>221285</v>
      </c>
      <c r="BG213" s="2">
        <f t="shared" si="221"/>
        <v>0</v>
      </c>
      <c r="BH213" s="84">
        <f t="shared" si="222"/>
        <v>221285</v>
      </c>
      <c r="BI213" s="2">
        <f t="shared" si="223"/>
        <v>2</v>
      </c>
      <c r="BJ213" s="2">
        <f t="shared" si="224"/>
        <v>0</v>
      </c>
      <c r="BK213" s="2">
        <f t="shared" si="225"/>
        <v>2</v>
      </c>
      <c r="BL213" s="83" t="str">
        <f t="shared" si="226"/>
        <v>40% Adj.</v>
      </c>
      <c r="BM213" s="2">
        <f t="shared" si="227"/>
        <v>3307924</v>
      </c>
      <c r="BO213" s="2">
        <v>509</v>
      </c>
      <c r="BP213">
        <f t="shared" si="228"/>
        <v>6088</v>
      </c>
      <c r="BQ213">
        <f t="shared" si="229"/>
        <v>3098792</v>
      </c>
      <c r="BR213" s="2">
        <f t="shared" si="230"/>
        <v>162318</v>
      </c>
      <c r="BS213" s="2">
        <f t="shared" si="231"/>
        <v>18713</v>
      </c>
      <c r="BT213" s="2">
        <f t="shared" si="232"/>
        <v>162318</v>
      </c>
      <c r="BU213" s="2">
        <f t="shared" si="233"/>
        <v>0</v>
      </c>
      <c r="BV213" s="84">
        <f t="shared" si="234"/>
        <v>162318</v>
      </c>
      <c r="BW213" s="2">
        <f t="shared" si="235"/>
        <v>2</v>
      </c>
      <c r="BX213" s="2">
        <f t="shared" si="236"/>
        <v>0</v>
      </c>
      <c r="BY213" s="2">
        <f t="shared" si="237"/>
        <v>2</v>
      </c>
      <c r="BZ213" s="83" t="str">
        <f t="shared" si="238"/>
        <v>30% Adj.</v>
      </c>
      <c r="CA213" s="2">
        <f t="shared" si="239"/>
        <v>3261110</v>
      </c>
    </row>
    <row r="214" spans="1:79" x14ac:dyDescent="0.2">
      <c r="A214">
        <v>207</v>
      </c>
      <c r="B214" s="2">
        <v>10</v>
      </c>
      <c r="C214" s="2">
        <v>4271</v>
      </c>
      <c r="D214" s="2" t="s">
        <v>179</v>
      </c>
      <c r="E214" s="2">
        <v>5836262</v>
      </c>
      <c r="F214" s="2">
        <v>1240</v>
      </c>
      <c r="G214" s="2">
        <v>4955</v>
      </c>
      <c r="H214" s="2">
        <v>6144200</v>
      </c>
      <c r="I214" s="2">
        <v>0</v>
      </c>
      <c r="J214" s="82"/>
      <c r="K214" s="2">
        <v>1225</v>
      </c>
      <c r="L214" s="2">
        <f t="shared" si="182"/>
        <v>5152</v>
      </c>
      <c r="M214" s="2">
        <f t="shared" si="183"/>
        <v>6311200</v>
      </c>
      <c r="N214" s="2">
        <f t="shared" si="184"/>
        <v>0</v>
      </c>
      <c r="O214" s="2">
        <f t="shared" si="185"/>
        <v>0</v>
      </c>
      <c r="P214" s="2">
        <f t="shared" si="186"/>
        <v>0</v>
      </c>
      <c r="Q214" s="2">
        <f t="shared" si="187"/>
        <v>0</v>
      </c>
      <c r="R214" s="84">
        <f t="shared" si="188"/>
        <v>0</v>
      </c>
      <c r="S214" s="2">
        <f t="shared" si="189"/>
        <v>0</v>
      </c>
      <c r="T214" s="2">
        <f t="shared" si="190"/>
        <v>0</v>
      </c>
      <c r="U214" s="2">
        <f t="shared" si="191"/>
        <v>0</v>
      </c>
      <c r="V214" s="83" t="str">
        <f t="shared" si="180"/>
        <v>N.A.</v>
      </c>
      <c r="W214" s="2">
        <f t="shared" si="192"/>
        <v>6311200</v>
      </c>
      <c r="X214" s="82"/>
      <c r="Y214" s="2">
        <v>1226</v>
      </c>
      <c r="Z214">
        <f t="shared" si="193"/>
        <v>5357</v>
      </c>
      <c r="AA214">
        <f t="shared" si="194"/>
        <v>6567682</v>
      </c>
      <c r="AB214" s="2">
        <f t="shared" si="195"/>
        <v>0</v>
      </c>
      <c r="AC214" s="2">
        <f t="shared" si="196"/>
        <v>0</v>
      </c>
      <c r="AD214" s="2">
        <f t="shared" si="197"/>
        <v>0</v>
      </c>
      <c r="AE214" s="2">
        <f t="shared" si="198"/>
        <v>0</v>
      </c>
      <c r="AF214" s="84">
        <f t="shared" si="199"/>
        <v>0</v>
      </c>
      <c r="AG214" s="2">
        <f t="shared" si="200"/>
        <v>0</v>
      </c>
      <c r="AH214" s="2">
        <f t="shared" si="201"/>
        <v>0</v>
      </c>
      <c r="AI214" s="2">
        <f t="shared" si="202"/>
        <v>0</v>
      </c>
      <c r="AJ214" s="83" t="str">
        <f t="shared" si="203"/>
        <v>N.A.</v>
      </c>
      <c r="AK214" s="2">
        <f t="shared" si="204"/>
        <v>6567682</v>
      </c>
      <c r="AM214" s="2">
        <v>1219</v>
      </c>
      <c r="AN214">
        <f t="shared" si="205"/>
        <v>5570</v>
      </c>
      <c r="AO214">
        <f t="shared" si="206"/>
        <v>6789830</v>
      </c>
      <c r="AP214" s="2">
        <f t="shared" si="181"/>
        <v>0</v>
      </c>
      <c r="AQ214" s="2">
        <f t="shared" si="207"/>
        <v>0</v>
      </c>
      <c r="AR214" s="2">
        <f t="shared" si="208"/>
        <v>0</v>
      </c>
      <c r="AS214" s="2">
        <f t="shared" si="209"/>
        <v>0</v>
      </c>
      <c r="AT214" s="84">
        <f t="shared" si="210"/>
        <v>0</v>
      </c>
      <c r="AU214" s="2">
        <f t="shared" si="211"/>
        <v>0</v>
      </c>
      <c r="AV214" s="2">
        <f t="shared" si="212"/>
        <v>0</v>
      </c>
      <c r="AW214" s="2">
        <f t="shared" si="213"/>
        <v>0</v>
      </c>
      <c r="AX214" s="83" t="str">
        <f t="shared" si="214"/>
        <v>N.A.</v>
      </c>
      <c r="AY214" s="2">
        <f t="shared" si="215"/>
        <v>6789830</v>
      </c>
      <c r="AZ214" s="82"/>
      <c r="BA214" s="2">
        <v>1196</v>
      </c>
      <c r="BB214">
        <f t="shared" si="216"/>
        <v>5792</v>
      </c>
      <c r="BC214">
        <f t="shared" si="217"/>
        <v>6927232</v>
      </c>
      <c r="BD214" s="2">
        <f t="shared" si="218"/>
        <v>0</v>
      </c>
      <c r="BE214" s="2">
        <f t="shared" si="219"/>
        <v>0</v>
      </c>
      <c r="BF214" s="2">
        <f t="shared" si="220"/>
        <v>0</v>
      </c>
      <c r="BG214" s="2">
        <f t="shared" si="221"/>
        <v>0</v>
      </c>
      <c r="BH214" s="84">
        <f t="shared" si="222"/>
        <v>0</v>
      </c>
      <c r="BI214" s="2">
        <f t="shared" si="223"/>
        <v>0</v>
      </c>
      <c r="BJ214" s="2">
        <f t="shared" si="224"/>
        <v>0</v>
      </c>
      <c r="BK214" s="2">
        <f t="shared" si="225"/>
        <v>0</v>
      </c>
      <c r="BL214" s="83" t="str">
        <f t="shared" si="226"/>
        <v>N.A.</v>
      </c>
      <c r="BM214" s="2">
        <f t="shared" si="227"/>
        <v>6927232</v>
      </c>
      <c r="BO214" s="2">
        <v>1185</v>
      </c>
      <c r="BP214">
        <f t="shared" si="228"/>
        <v>6023</v>
      </c>
      <c r="BQ214">
        <f t="shared" si="229"/>
        <v>7137255</v>
      </c>
      <c r="BR214" s="2">
        <f t="shared" si="230"/>
        <v>0</v>
      </c>
      <c r="BS214" s="2">
        <f t="shared" si="231"/>
        <v>0</v>
      </c>
      <c r="BT214" s="2">
        <f t="shared" si="232"/>
        <v>0</v>
      </c>
      <c r="BU214" s="2">
        <f t="shared" si="233"/>
        <v>0</v>
      </c>
      <c r="BV214" s="84">
        <f t="shared" si="234"/>
        <v>0</v>
      </c>
      <c r="BW214" s="2">
        <f t="shared" si="235"/>
        <v>0</v>
      </c>
      <c r="BX214" s="2">
        <f t="shared" si="236"/>
        <v>0</v>
      </c>
      <c r="BY214" s="2">
        <f t="shared" si="237"/>
        <v>0</v>
      </c>
      <c r="BZ214" s="83" t="str">
        <f t="shared" si="238"/>
        <v>N.A.</v>
      </c>
      <c r="CA214" s="2">
        <f t="shared" si="239"/>
        <v>7137255</v>
      </c>
    </row>
    <row r="215" spans="1:79" x14ac:dyDescent="0.2">
      <c r="A215">
        <v>208</v>
      </c>
      <c r="B215" s="2">
        <v>13</v>
      </c>
      <c r="C215" s="2">
        <v>4356</v>
      </c>
      <c r="D215" s="2" t="s">
        <v>180</v>
      </c>
      <c r="E215" s="2">
        <v>4608957</v>
      </c>
      <c r="F215" s="2">
        <v>929.4</v>
      </c>
      <c r="G215" s="2">
        <v>4931</v>
      </c>
      <c r="H215" s="2">
        <v>4582871</v>
      </c>
      <c r="I215" s="2">
        <v>0</v>
      </c>
      <c r="J215" s="82"/>
      <c r="K215" s="2">
        <v>914</v>
      </c>
      <c r="L215" s="2">
        <f t="shared" si="182"/>
        <v>5128</v>
      </c>
      <c r="M215" s="2">
        <f t="shared" si="183"/>
        <v>4686992</v>
      </c>
      <c r="N215" s="2">
        <f t="shared" si="184"/>
        <v>0</v>
      </c>
      <c r="O215" s="2">
        <f t="shared" si="185"/>
        <v>0</v>
      </c>
      <c r="P215" s="2">
        <f t="shared" si="186"/>
        <v>0</v>
      </c>
      <c r="Q215" s="2">
        <f t="shared" si="187"/>
        <v>0</v>
      </c>
      <c r="R215" s="84">
        <f t="shared" si="188"/>
        <v>0</v>
      </c>
      <c r="S215" s="2">
        <f t="shared" si="189"/>
        <v>0</v>
      </c>
      <c r="T215" s="2">
        <f t="shared" si="190"/>
        <v>0</v>
      </c>
      <c r="U215" s="2">
        <f t="shared" si="191"/>
        <v>0</v>
      </c>
      <c r="V215" s="83" t="str">
        <f t="shared" si="180"/>
        <v>N.A.</v>
      </c>
      <c r="W215" s="2">
        <f t="shared" si="192"/>
        <v>4686992</v>
      </c>
      <c r="X215" s="82"/>
      <c r="Y215" s="2">
        <v>893</v>
      </c>
      <c r="Z215">
        <f t="shared" si="193"/>
        <v>5333</v>
      </c>
      <c r="AA215">
        <f t="shared" si="194"/>
        <v>4762369</v>
      </c>
      <c r="AB215" s="2">
        <f t="shared" si="195"/>
        <v>0</v>
      </c>
      <c r="AC215" s="2">
        <f t="shared" si="196"/>
        <v>0</v>
      </c>
      <c r="AD215" s="2">
        <f t="shared" si="197"/>
        <v>0</v>
      </c>
      <c r="AE215" s="2">
        <f t="shared" si="198"/>
        <v>0</v>
      </c>
      <c r="AF215" s="84">
        <f t="shared" si="199"/>
        <v>0</v>
      </c>
      <c r="AG215" s="2">
        <f t="shared" si="200"/>
        <v>0</v>
      </c>
      <c r="AH215" s="2">
        <f t="shared" si="201"/>
        <v>0</v>
      </c>
      <c r="AI215" s="2">
        <f t="shared" si="202"/>
        <v>0</v>
      </c>
      <c r="AJ215" s="83" t="str">
        <f t="shared" si="203"/>
        <v>N.A.</v>
      </c>
      <c r="AK215" s="2">
        <f t="shared" si="204"/>
        <v>4762369</v>
      </c>
      <c r="AM215" s="2">
        <v>885</v>
      </c>
      <c r="AN215">
        <f t="shared" si="205"/>
        <v>5546</v>
      </c>
      <c r="AO215">
        <f t="shared" si="206"/>
        <v>4908210</v>
      </c>
      <c r="AP215" s="2">
        <f t="shared" si="181"/>
        <v>0</v>
      </c>
      <c r="AQ215" s="2">
        <f t="shared" si="207"/>
        <v>0</v>
      </c>
      <c r="AR215" s="2">
        <f t="shared" si="208"/>
        <v>0</v>
      </c>
      <c r="AS215" s="2">
        <f t="shared" si="209"/>
        <v>0</v>
      </c>
      <c r="AT215" s="84">
        <f t="shared" si="210"/>
        <v>0</v>
      </c>
      <c r="AU215" s="2">
        <f t="shared" si="211"/>
        <v>0</v>
      </c>
      <c r="AV215" s="2">
        <f t="shared" si="212"/>
        <v>0</v>
      </c>
      <c r="AW215" s="2">
        <f t="shared" si="213"/>
        <v>0</v>
      </c>
      <c r="AX215" s="83" t="str">
        <f t="shared" si="214"/>
        <v>N.A.</v>
      </c>
      <c r="AY215" s="2">
        <f t="shared" si="215"/>
        <v>4908210</v>
      </c>
      <c r="AZ215" s="82"/>
      <c r="BA215" s="2">
        <v>882</v>
      </c>
      <c r="BB215">
        <f t="shared" si="216"/>
        <v>5768</v>
      </c>
      <c r="BC215">
        <f t="shared" si="217"/>
        <v>5087376</v>
      </c>
      <c r="BD215" s="2">
        <f t="shared" si="218"/>
        <v>0</v>
      </c>
      <c r="BE215" s="2">
        <f t="shared" si="219"/>
        <v>0</v>
      </c>
      <c r="BF215" s="2">
        <f t="shared" si="220"/>
        <v>0</v>
      </c>
      <c r="BG215" s="2">
        <f t="shared" si="221"/>
        <v>0</v>
      </c>
      <c r="BH215" s="84">
        <f t="shared" si="222"/>
        <v>0</v>
      </c>
      <c r="BI215" s="2">
        <f t="shared" si="223"/>
        <v>0</v>
      </c>
      <c r="BJ215" s="2">
        <f t="shared" si="224"/>
        <v>0</v>
      </c>
      <c r="BK215" s="2">
        <f t="shared" si="225"/>
        <v>0</v>
      </c>
      <c r="BL215" s="83" t="str">
        <f t="shared" si="226"/>
        <v>N.A.</v>
      </c>
      <c r="BM215" s="2">
        <f t="shared" si="227"/>
        <v>5087376</v>
      </c>
      <c r="BO215" s="2">
        <v>871</v>
      </c>
      <c r="BP215">
        <f t="shared" si="228"/>
        <v>5999</v>
      </c>
      <c r="BQ215">
        <f t="shared" si="229"/>
        <v>5225129</v>
      </c>
      <c r="BR215" s="2">
        <f t="shared" si="230"/>
        <v>0</v>
      </c>
      <c r="BS215" s="2">
        <f t="shared" si="231"/>
        <v>0</v>
      </c>
      <c r="BT215" s="2">
        <f t="shared" si="232"/>
        <v>0</v>
      </c>
      <c r="BU215" s="2">
        <f t="shared" si="233"/>
        <v>0</v>
      </c>
      <c r="BV215" s="84">
        <f t="shared" si="234"/>
        <v>0</v>
      </c>
      <c r="BW215" s="2">
        <f t="shared" si="235"/>
        <v>0</v>
      </c>
      <c r="BX215" s="2">
        <f t="shared" si="236"/>
        <v>0</v>
      </c>
      <c r="BY215" s="2">
        <f t="shared" si="237"/>
        <v>0</v>
      </c>
      <c r="BZ215" s="83" t="str">
        <f t="shared" si="238"/>
        <v>N.A.</v>
      </c>
      <c r="CA215" s="2">
        <f t="shared" si="239"/>
        <v>5225129</v>
      </c>
    </row>
    <row r="216" spans="1:79" x14ac:dyDescent="0.2">
      <c r="A216">
        <v>209</v>
      </c>
      <c r="B216" s="2">
        <v>1</v>
      </c>
      <c r="C216" s="2">
        <v>4419</v>
      </c>
      <c r="D216" s="2" t="s">
        <v>378</v>
      </c>
      <c r="E216" s="2">
        <v>4849234</v>
      </c>
      <c r="F216" s="2">
        <v>949.1</v>
      </c>
      <c r="G216" s="2">
        <v>4968</v>
      </c>
      <c r="H216" s="2">
        <v>4715129</v>
      </c>
      <c r="I216" s="2">
        <v>107284</v>
      </c>
      <c r="J216" s="82"/>
      <c r="K216" s="2">
        <v>933</v>
      </c>
      <c r="L216" s="2">
        <f t="shared" si="182"/>
        <v>5165</v>
      </c>
      <c r="M216" s="2">
        <f t="shared" si="183"/>
        <v>4818945</v>
      </c>
      <c r="N216" s="2">
        <f t="shared" si="184"/>
        <v>21202</v>
      </c>
      <c r="O216" s="2">
        <f t="shared" si="185"/>
        <v>0</v>
      </c>
      <c r="P216" s="2">
        <f t="shared" si="186"/>
        <v>21202</v>
      </c>
      <c r="Q216" s="2">
        <f t="shared" si="187"/>
        <v>0</v>
      </c>
      <c r="R216" s="84">
        <f t="shared" si="188"/>
        <v>21202</v>
      </c>
      <c r="S216" s="2">
        <f t="shared" si="189"/>
        <v>2</v>
      </c>
      <c r="T216" s="2">
        <f t="shared" si="190"/>
        <v>0</v>
      </c>
      <c r="U216" s="2">
        <f t="shared" si="191"/>
        <v>2</v>
      </c>
      <c r="V216" s="83" t="str">
        <f t="shared" si="180"/>
        <v>70% Adj.</v>
      </c>
      <c r="W216" s="2">
        <f t="shared" si="192"/>
        <v>4840147</v>
      </c>
      <c r="X216" s="82"/>
      <c r="Y216" s="2">
        <v>910</v>
      </c>
      <c r="Z216">
        <f t="shared" si="193"/>
        <v>5370</v>
      </c>
      <c r="AA216">
        <f t="shared" si="194"/>
        <v>4886700</v>
      </c>
      <c r="AB216" s="2">
        <f t="shared" si="195"/>
        <v>0</v>
      </c>
      <c r="AC216" s="2">
        <f t="shared" si="196"/>
        <v>0</v>
      </c>
      <c r="AD216" s="2">
        <f t="shared" si="197"/>
        <v>0</v>
      </c>
      <c r="AE216" s="2">
        <f t="shared" si="198"/>
        <v>0</v>
      </c>
      <c r="AF216" s="84">
        <f t="shared" si="199"/>
        <v>0</v>
      </c>
      <c r="AG216" s="2">
        <f t="shared" si="200"/>
        <v>0</v>
      </c>
      <c r="AH216" s="2">
        <f t="shared" si="201"/>
        <v>0</v>
      </c>
      <c r="AI216" s="2">
        <f t="shared" si="202"/>
        <v>0</v>
      </c>
      <c r="AJ216" s="83" t="str">
        <f t="shared" si="203"/>
        <v>N.A.</v>
      </c>
      <c r="AK216" s="2">
        <f t="shared" si="204"/>
        <v>4886700</v>
      </c>
      <c r="AM216" s="2">
        <v>886</v>
      </c>
      <c r="AN216">
        <f t="shared" si="205"/>
        <v>5583</v>
      </c>
      <c r="AO216">
        <f t="shared" si="206"/>
        <v>4946538</v>
      </c>
      <c r="AP216" s="2">
        <f t="shared" si="181"/>
        <v>0</v>
      </c>
      <c r="AQ216" s="2">
        <f t="shared" si="207"/>
        <v>0</v>
      </c>
      <c r="AR216" s="2">
        <f t="shared" si="208"/>
        <v>0</v>
      </c>
      <c r="AS216" s="2">
        <f t="shared" si="209"/>
        <v>0</v>
      </c>
      <c r="AT216" s="84">
        <f t="shared" si="210"/>
        <v>0</v>
      </c>
      <c r="AU216" s="2">
        <f t="shared" si="211"/>
        <v>0</v>
      </c>
      <c r="AV216" s="2">
        <f t="shared" si="212"/>
        <v>0</v>
      </c>
      <c r="AW216" s="2">
        <f t="shared" si="213"/>
        <v>0</v>
      </c>
      <c r="AX216" s="83" t="str">
        <f t="shared" si="214"/>
        <v>N.A.</v>
      </c>
      <c r="AY216" s="2">
        <f t="shared" si="215"/>
        <v>4946538</v>
      </c>
      <c r="AZ216" s="82"/>
      <c r="BA216" s="2">
        <v>876</v>
      </c>
      <c r="BB216">
        <f t="shared" si="216"/>
        <v>5805</v>
      </c>
      <c r="BC216">
        <f t="shared" si="217"/>
        <v>5085180</v>
      </c>
      <c r="BD216" s="2">
        <f t="shared" si="218"/>
        <v>0</v>
      </c>
      <c r="BE216" s="2">
        <f t="shared" si="219"/>
        <v>0</v>
      </c>
      <c r="BF216" s="2">
        <f t="shared" si="220"/>
        <v>0</v>
      </c>
      <c r="BG216" s="2">
        <f t="shared" si="221"/>
        <v>0</v>
      </c>
      <c r="BH216" s="84">
        <f t="shared" si="222"/>
        <v>0</v>
      </c>
      <c r="BI216" s="2">
        <f t="shared" si="223"/>
        <v>0</v>
      </c>
      <c r="BJ216" s="2">
        <f t="shared" si="224"/>
        <v>0</v>
      </c>
      <c r="BK216" s="2">
        <f t="shared" si="225"/>
        <v>0</v>
      </c>
      <c r="BL216" s="83" t="str">
        <f t="shared" si="226"/>
        <v>N.A.</v>
      </c>
      <c r="BM216" s="2">
        <f t="shared" si="227"/>
        <v>5085180</v>
      </c>
      <c r="BO216" s="2">
        <v>847</v>
      </c>
      <c r="BP216">
        <f t="shared" si="228"/>
        <v>6036</v>
      </c>
      <c r="BQ216">
        <f t="shared" si="229"/>
        <v>5112492</v>
      </c>
      <c r="BR216" s="2">
        <f t="shared" si="230"/>
        <v>0</v>
      </c>
      <c r="BS216" s="2">
        <f t="shared" si="231"/>
        <v>23540</v>
      </c>
      <c r="BT216" s="2">
        <f t="shared" si="232"/>
        <v>0</v>
      </c>
      <c r="BU216" s="2">
        <f t="shared" si="233"/>
        <v>23540</v>
      </c>
      <c r="BV216" s="84">
        <f t="shared" si="234"/>
        <v>23540</v>
      </c>
      <c r="BW216" s="2">
        <f t="shared" si="235"/>
        <v>0</v>
      </c>
      <c r="BX216" s="2">
        <f t="shared" si="236"/>
        <v>1</v>
      </c>
      <c r="BY216" s="2">
        <f t="shared" si="237"/>
        <v>1</v>
      </c>
      <c r="BZ216" s="83" t="str">
        <f t="shared" si="238"/>
        <v>101% Adj.</v>
      </c>
      <c r="CA216" s="2">
        <f t="shared" si="239"/>
        <v>5136032</v>
      </c>
    </row>
    <row r="217" spans="1:79" x14ac:dyDescent="0.2">
      <c r="A217">
        <v>210</v>
      </c>
      <c r="B217" s="2">
        <v>7</v>
      </c>
      <c r="C217" s="2">
        <v>4437</v>
      </c>
      <c r="D217" s="2" t="s">
        <v>181</v>
      </c>
      <c r="E217" s="2">
        <v>2647501</v>
      </c>
      <c r="F217" s="2">
        <v>538.79999999999995</v>
      </c>
      <c r="G217" s="2">
        <v>4931</v>
      </c>
      <c r="H217" s="2">
        <v>2656823</v>
      </c>
      <c r="I217" s="2">
        <v>0</v>
      </c>
      <c r="J217" s="82"/>
      <c r="K217" s="2">
        <v>521</v>
      </c>
      <c r="L217" s="2">
        <f t="shared" si="182"/>
        <v>5128</v>
      </c>
      <c r="M217" s="2">
        <f t="shared" si="183"/>
        <v>2671688</v>
      </c>
      <c r="N217" s="2">
        <f t="shared" si="184"/>
        <v>0</v>
      </c>
      <c r="O217" s="2">
        <f t="shared" si="185"/>
        <v>11703</v>
      </c>
      <c r="P217" s="2">
        <f t="shared" si="186"/>
        <v>0</v>
      </c>
      <c r="Q217" s="2">
        <f t="shared" si="187"/>
        <v>11703</v>
      </c>
      <c r="R217" s="84">
        <f t="shared" si="188"/>
        <v>11703</v>
      </c>
      <c r="S217" s="2">
        <f t="shared" si="189"/>
        <v>0</v>
      </c>
      <c r="T217" s="2">
        <f t="shared" si="190"/>
        <v>1</v>
      </c>
      <c r="U217" s="2">
        <f t="shared" si="191"/>
        <v>1</v>
      </c>
      <c r="V217" s="83" t="str">
        <f t="shared" si="180"/>
        <v>101% Adj.</v>
      </c>
      <c r="W217" s="2">
        <f t="shared" si="192"/>
        <v>2683391</v>
      </c>
      <c r="X217" s="82"/>
      <c r="Y217" s="2">
        <v>516</v>
      </c>
      <c r="Z217">
        <f t="shared" si="193"/>
        <v>5333</v>
      </c>
      <c r="AA217">
        <f t="shared" si="194"/>
        <v>2751828</v>
      </c>
      <c r="AB217" s="2">
        <f t="shared" si="195"/>
        <v>0</v>
      </c>
      <c r="AC217" s="2">
        <f t="shared" si="196"/>
        <v>0</v>
      </c>
      <c r="AD217" s="2">
        <f t="shared" si="197"/>
        <v>0</v>
      </c>
      <c r="AE217" s="2">
        <f t="shared" si="198"/>
        <v>0</v>
      </c>
      <c r="AF217" s="84">
        <f t="shared" si="199"/>
        <v>0</v>
      </c>
      <c r="AG217" s="2">
        <f t="shared" si="200"/>
        <v>0</v>
      </c>
      <c r="AH217" s="2">
        <f t="shared" si="201"/>
        <v>0</v>
      </c>
      <c r="AI217" s="2">
        <f t="shared" si="202"/>
        <v>0</v>
      </c>
      <c r="AJ217" s="83" t="str">
        <f t="shared" si="203"/>
        <v>N.A.</v>
      </c>
      <c r="AK217" s="2">
        <f t="shared" si="204"/>
        <v>2751828</v>
      </c>
      <c r="AM217" s="2">
        <v>496</v>
      </c>
      <c r="AN217">
        <f t="shared" si="205"/>
        <v>5546</v>
      </c>
      <c r="AO217">
        <f t="shared" si="206"/>
        <v>2750816</v>
      </c>
      <c r="AP217" s="2">
        <f t="shared" si="181"/>
        <v>0</v>
      </c>
      <c r="AQ217" s="2">
        <f t="shared" si="207"/>
        <v>28530</v>
      </c>
      <c r="AR217" s="2">
        <f t="shared" si="208"/>
        <v>0</v>
      </c>
      <c r="AS217" s="2">
        <f t="shared" si="209"/>
        <v>28530</v>
      </c>
      <c r="AT217" s="84">
        <f t="shared" si="210"/>
        <v>28530</v>
      </c>
      <c r="AU217" s="2">
        <f t="shared" si="211"/>
        <v>0</v>
      </c>
      <c r="AV217" s="2">
        <f t="shared" si="212"/>
        <v>1</v>
      </c>
      <c r="AW217" s="2">
        <f t="shared" si="213"/>
        <v>1</v>
      </c>
      <c r="AX217" s="83" t="str">
        <f t="shared" si="214"/>
        <v>101% Adj.</v>
      </c>
      <c r="AY217" s="2">
        <f t="shared" si="215"/>
        <v>2779346</v>
      </c>
      <c r="AZ217" s="82"/>
      <c r="BA217" s="2">
        <v>494</v>
      </c>
      <c r="BB217">
        <f t="shared" si="216"/>
        <v>5768</v>
      </c>
      <c r="BC217">
        <f t="shared" si="217"/>
        <v>2849392</v>
      </c>
      <c r="BD217" s="2">
        <f t="shared" si="218"/>
        <v>0</v>
      </c>
      <c r="BE217" s="2">
        <f t="shared" si="219"/>
        <v>0</v>
      </c>
      <c r="BF217" s="2">
        <f t="shared" si="220"/>
        <v>0</v>
      </c>
      <c r="BG217" s="2">
        <f t="shared" si="221"/>
        <v>0</v>
      </c>
      <c r="BH217" s="84">
        <f t="shared" si="222"/>
        <v>0</v>
      </c>
      <c r="BI217" s="2">
        <f t="shared" si="223"/>
        <v>0</v>
      </c>
      <c r="BJ217" s="2">
        <f t="shared" si="224"/>
        <v>0</v>
      </c>
      <c r="BK217" s="2">
        <f t="shared" si="225"/>
        <v>0</v>
      </c>
      <c r="BL217" s="83" t="str">
        <f t="shared" si="226"/>
        <v>N.A.</v>
      </c>
      <c r="BM217" s="2">
        <f t="shared" si="227"/>
        <v>2849392</v>
      </c>
      <c r="BO217" s="2">
        <v>488</v>
      </c>
      <c r="BP217">
        <f t="shared" si="228"/>
        <v>5999</v>
      </c>
      <c r="BQ217">
        <f t="shared" si="229"/>
        <v>2927512</v>
      </c>
      <c r="BR217" s="2">
        <f t="shared" si="230"/>
        <v>0</v>
      </c>
      <c r="BS217" s="2">
        <f t="shared" si="231"/>
        <v>0</v>
      </c>
      <c r="BT217" s="2">
        <f t="shared" si="232"/>
        <v>0</v>
      </c>
      <c r="BU217" s="2">
        <f t="shared" si="233"/>
        <v>0</v>
      </c>
      <c r="BV217" s="84">
        <f t="shared" si="234"/>
        <v>0</v>
      </c>
      <c r="BW217" s="2">
        <f t="shared" si="235"/>
        <v>0</v>
      </c>
      <c r="BX217" s="2">
        <f t="shared" si="236"/>
        <v>0</v>
      </c>
      <c r="BY217" s="2">
        <f t="shared" si="237"/>
        <v>0</v>
      </c>
      <c r="BZ217" s="83" t="str">
        <f t="shared" si="238"/>
        <v>N.A.</v>
      </c>
      <c r="CA217" s="2">
        <f t="shared" si="239"/>
        <v>2927512</v>
      </c>
    </row>
    <row r="218" spans="1:79" x14ac:dyDescent="0.2">
      <c r="A218">
        <v>211</v>
      </c>
      <c r="B218" s="2">
        <v>10</v>
      </c>
      <c r="C218" s="2">
        <v>4446</v>
      </c>
      <c r="D218" s="2" t="s">
        <v>182</v>
      </c>
      <c r="E218" s="2">
        <v>4994928</v>
      </c>
      <c r="F218" s="2">
        <v>1024.5999999999999</v>
      </c>
      <c r="G218" s="2">
        <v>4931</v>
      </c>
      <c r="H218" s="2">
        <v>5052303</v>
      </c>
      <c r="I218" s="2">
        <v>0</v>
      </c>
      <c r="J218" s="82"/>
      <c r="K218" s="2">
        <v>1028</v>
      </c>
      <c r="L218" s="2">
        <f t="shared" si="182"/>
        <v>5128</v>
      </c>
      <c r="M218" s="2">
        <f t="shared" si="183"/>
        <v>5271584</v>
      </c>
      <c r="N218" s="2">
        <f t="shared" si="184"/>
        <v>0</v>
      </c>
      <c r="O218" s="2">
        <f t="shared" si="185"/>
        <v>0</v>
      </c>
      <c r="P218" s="2">
        <f t="shared" si="186"/>
        <v>0</v>
      </c>
      <c r="Q218" s="2">
        <f t="shared" si="187"/>
        <v>0</v>
      </c>
      <c r="R218" s="84">
        <f t="shared" si="188"/>
        <v>0</v>
      </c>
      <c r="S218" s="2">
        <f t="shared" si="189"/>
        <v>0</v>
      </c>
      <c r="T218" s="2">
        <f t="shared" si="190"/>
        <v>0</v>
      </c>
      <c r="U218" s="2">
        <f t="shared" si="191"/>
        <v>0</v>
      </c>
      <c r="V218" s="83" t="str">
        <f t="shared" si="180"/>
        <v>N.A.</v>
      </c>
      <c r="W218" s="2">
        <f t="shared" si="192"/>
        <v>5271584</v>
      </c>
      <c r="X218" s="82"/>
      <c r="Y218" s="2">
        <v>1009</v>
      </c>
      <c r="Z218">
        <f t="shared" si="193"/>
        <v>5333</v>
      </c>
      <c r="AA218">
        <f t="shared" si="194"/>
        <v>5380997</v>
      </c>
      <c r="AB218" s="2">
        <f t="shared" si="195"/>
        <v>0</v>
      </c>
      <c r="AC218" s="2">
        <f t="shared" si="196"/>
        <v>0</v>
      </c>
      <c r="AD218" s="2">
        <f t="shared" si="197"/>
        <v>0</v>
      </c>
      <c r="AE218" s="2">
        <f t="shared" si="198"/>
        <v>0</v>
      </c>
      <c r="AF218" s="84">
        <f t="shared" si="199"/>
        <v>0</v>
      </c>
      <c r="AG218" s="2">
        <f t="shared" si="200"/>
        <v>0</v>
      </c>
      <c r="AH218" s="2">
        <f t="shared" si="201"/>
        <v>0</v>
      </c>
      <c r="AI218" s="2">
        <f t="shared" si="202"/>
        <v>0</v>
      </c>
      <c r="AJ218" s="83" t="str">
        <f t="shared" si="203"/>
        <v>N.A.</v>
      </c>
      <c r="AK218" s="2">
        <f t="shared" si="204"/>
        <v>5380997</v>
      </c>
      <c r="AM218" s="2">
        <v>1010</v>
      </c>
      <c r="AN218">
        <f t="shared" si="205"/>
        <v>5546</v>
      </c>
      <c r="AO218">
        <f t="shared" si="206"/>
        <v>5601460</v>
      </c>
      <c r="AP218" s="2">
        <f t="shared" si="181"/>
        <v>0</v>
      </c>
      <c r="AQ218" s="2">
        <f t="shared" si="207"/>
        <v>0</v>
      </c>
      <c r="AR218" s="2">
        <f t="shared" si="208"/>
        <v>0</v>
      </c>
      <c r="AS218" s="2">
        <f t="shared" si="209"/>
        <v>0</v>
      </c>
      <c r="AT218" s="84">
        <f t="shared" si="210"/>
        <v>0</v>
      </c>
      <c r="AU218" s="2">
        <f t="shared" si="211"/>
        <v>0</v>
      </c>
      <c r="AV218" s="2">
        <f t="shared" si="212"/>
        <v>0</v>
      </c>
      <c r="AW218" s="2">
        <f t="shared" si="213"/>
        <v>0</v>
      </c>
      <c r="AX218" s="83" t="str">
        <f t="shared" si="214"/>
        <v>N.A.</v>
      </c>
      <c r="AY218" s="2">
        <f t="shared" si="215"/>
        <v>5601460</v>
      </c>
      <c r="AZ218" s="82"/>
      <c r="BA218" s="2">
        <v>984</v>
      </c>
      <c r="BB218">
        <f t="shared" si="216"/>
        <v>5768</v>
      </c>
      <c r="BC218">
        <f t="shared" si="217"/>
        <v>5675712</v>
      </c>
      <c r="BD218" s="2">
        <f t="shared" si="218"/>
        <v>0</v>
      </c>
      <c r="BE218" s="2">
        <f t="shared" si="219"/>
        <v>0</v>
      </c>
      <c r="BF218" s="2">
        <f t="shared" si="220"/>
        <v>0</v>
      </c>
      <c r="BG218" s="2">
        <f t="shared" si="221"/>
        <v>0</v>
      </c>
      <c r="BH218" s="84">
        <f t="shared" si="222"/>
        <v>0</v>
      </c>
      <c r="BI218" s="2">
        <f t="shared" si="223"/>
        <v>0</v>
      </c>
      <c r="BJ218" s="2">
        <f t="shared" si="224"/>
        <v>0</v>
      </c>
      <c r="BK218" s="2">
        <f t="shared" si="225"/>
        <v>0</v>
      </c>
      <c r="BL218" s="83" t="str">
        <f t="shared" si="226"/>
        <v>N.A.</v>
      </c>
      <c r="BM218" s="2">
        <f t="shared" si="227"/>
        <v>5675712</v>
      </c>
      <c r="BO218" s="2">
        <v>969</v>
      </c>
      <c r="BP218">
        <f t="shared" si="228"/>
        <v>5999</v>
      </c>
      <c r="BQ218">
        <f t="shared" si="229"/>
        <v>5813031</v>
      </c>
      <c r="BR218" s="2">
        <f t="shared" si="230"/>
        <v>0</v>
      </c>
      <c r="BS218" s="2">
        <f t="shared" si="231"/>
        <v>0</v>
      </c>
      <c r="BT218" s="2">
        <f t="shared" si="232"/>
        <v>0</v>
      </c>
      <c r="BU218" s="2">
        <f t="shared" si="233"/>
        <v>0</v>
      </c>
      <c r="BV218" s="84">
        <f t="shared" si="234"/>
        <v>0</v>
      </c>
      <c r="BW218" s="2">
        <f t="shared" si="235"/>
        <v>0</v>
      </c>
      <c r="BX218" s="2">
        <f t="shared" si="236"/>
        <v>0</v>
      </c>
      <c r="BY218" s="2">
        <f t="shared" si="237"/>
        <v>0</v>
      </c>
      <c r="BZ218" s="83" t="str">
        <f t="shared" si="238"/>
        <v>N.A.</v>
      </c>
      <c r="CA218" s="2">
        <f t="shared" si="239"/>
        <v>5813031</v>
      </c>
    </row>
    <row r="219" spans="1:79" x14ac:dyDescent="0.2">
      <c r="A219">
        <v>212</v>
      </c>
      <c r="B219" s="2">
        <v>15</v>
      </c>
      <c r="C219" s="2">
        <v>4491</v>
      </c>
      <c r="D219" s="2" t="s">
        <v>183</v>
      </c>
      <c r="E219" s="2">
        <v>1570464</v>
      </c>
      <c r="F219" s="2">
        <v>321.2</v>
      </c>
      <c r="G219" s="2">
        <v>4931</v>
      </c>
      <c r="H219" s="2">
        <v>1583837</v>
      </c>
      <c r="I219" s="2">
        <v>0</v>
      </c>
      <c r="J219" s="82"/>
      <c r="K219" s="2">
        <v>321</v>
      </c>
      <c r="L219" s="2">
        <f t="shared" si="182"/>
        <v>5128</v>
      </c>
      <c r="M219" s="2">
        <f t="shared" si="183"/>
        <v>1646088</v>
      </c>
      <c r="N219" s="2">
        <f t="shared" si="184"/>
        <v>0</v>
      </c>
      <c r="O219" s="2">
        <f t="shared" si="185"/>
        <v>0</v>
      </c>
      <c r="P219" s="2">
        <f t="shared" si="186"/>
        <v>0</v>
      </c>
      <c r="Q219" s="2">
        <f t="shared" si="187"/>
        <v>0</v>
      </c>
      <c r="R219" s="84">
        <f t="shared" si="188"/>
        <v>0</v>
      </c>
      <c r="S219" s="2">
        <f t="shared" si="189"/>
        <v>0</v>
      </c>
      <c r="T219" s="2">
        <f t="shared" si="190"/>
        <v>0</v>
      </c>
      <c r="U219" s="2">
        <f t="shared" si="191"/>
        <v>0</v>
      </c>
      <c r="V219" s="83" t="str">
        <f t="shared" si="180"/>
        <v>N.A.</v>
      </c>
      <c r="W219" s="2">
        <f t="shared" si="192"/>
        <v>1646088</v>
      </c>
      <c r="X219" s="82"/>
      <c r="Y219" s="2">
        <v>319</v>
      </c>
      <c r="Z219">
        <f t="shared" si="193"/>
        <v>5333</v>
      </c>
      <c r="AA219">
        <f t="shared" si="194"/>
        <v>1701227</v>
      </c>
      <c r="AB219" s="2">
        <f t="shared" si="195"/>
        <v>0</v>
      </c>
      <c r="AC219" s="2">
        <f t="shared" si="196"/>
        <v>0</v>
      </c>
      <c r="AD219" s="2">
        <f t="shared" si="197"/>
        <v>0</v>
      </c>
      <c r="AE219" s="2">
        <f t="shared" si="198"/>
        <v>0</v>
      </c>
      <c r="AF219" s="84">
        <f t="shared" si="199"/>
        <v>0</v>
      </c>
      <c r="AG219" s="2">
        <f t="shared" si="200"/>
        <v>0</v>
      </c>
      <c r="AH219" s="2">
        <f t="shared" si="201"/>
        <v>0</v>
      </c>
      <c r="AI219" s="2">
        <f t="shared" si="202"/>
        <v>0</v>
      </c>
      <c r="AJ219" s="83" t="str">
        <f t="shared" si="203"/>
        <v>N.A.</v>
      </c>
      <c r="AK219" s="2">
        <f t="shared" si="204"/>
        <v>1701227</v>
      </c>
      <c r="AM219" s="2">
        <v>322</v>
      </c>
      <c r="AN219">
        <f t="shared" si="205"/>
        <v>5546</v>
      </c>
      <c r="AO219">
        <f t="shared" si="206"/>
        <v>1785812</v>
      </c>
      <c r="AP219" s="2">
        <f t="shared" si="181"/>
        <v>0</v>
      </c>
      <c r="AQ219" s="2">
        <f t="shared" si="207"/>
        <v>0</v>
      </c>
      <c r="AR219" s="2">
        <f t="shared" si="208"/>
        <v>0</v>
      </c>
      <c r="AS219" s="2">
        <f t="shared" si="209"/>
        <v>0</v>
      </c>
      <c r="AT219" s="84">
        <f t="shared" si="210"/>
        <v>0</v>
      </c>
      <c r="AU219" s="2">
        <f t="shared" si="211"/>
        <v>0</v>
      </c>
      <c r="AV219" s="2">
        <f t="shared" si="212"/>
        <v>0</v>
      </c>
      <c r="AW219" s="2">
        <f t="shared" si="213"/>
        <v>0</v>
      </c>
      <c r="AX219" s="83" t="str">
        <f t="shared" si="214"/>
        <v>N.A.</v>
      </c>
      <c r="AY219" s="2">
        <f t="shared" si="215"/>
        <v>1785812</v>
      </c>
      <c r="AZ219" s="82"/>
      <c r="BA219" s="2">
        <v>332</v>
      </c>
      <c r="BB219">
        <f t="shared" si="216"/>
        <v>5768</v>
      </c>
      <c r="BC219">
        <f t="shared" si="217"/>
        <v>1914976</v>
      </c>
      <c r="BD219" s="2">
        <f t="shared" si="218"/>
        <v>0</v>
      </c>
      <c r="BE219" s="2">
        <f t="shared" si="219"/>
        <v>0</v>
      </c>
      <c r="BF219" s="2">
        <f t="shared" si="220"/>
        <v>0</v>
      </c>
      <c r="BG219" s="2">
        <f t="shared" si="221"/>
        <v>0</v>
      </c>
      <c r="BH219" s="84">
        <f t="shared" si="222"/>
        <v>0</v>
      </c>
      <c r="BI219" s="2">
        <f t="shared" si="223"/>
        <v>0</v>
      </c>
      <c r="BJ219" s="2">
        <f t="shared" si="224"/>
        <v>0</v>
      </c>
      <c r="BK219" s="2">
        <f t="shared" si="225"/>
        <v>0</v>
      </c>
      <c r="BL219" s="83" t="str">
        <f t="shared" si="226"/>
        <v>N.A.</v>
      </c>
      <c r="BM219" s="2">
        <f t="shared" si="227"/>
        <v>1914976</v>
      </c>
      <c r="BO219" s="2">
        <v>340</v>
      </c>
      <c r="BP219">
        <f t="shared" si="228"/>
        <v>5999</v>
      </c>
      <c r="BQ219">
        <f t="shared" si="229"/>
        <v>2039660</v>
      </c>
      <c r="BR219" s="2">
        <f t="shared" si="230"/>
        <v>0</v>
      </c>
      <c r="BS219" s="2">
        <f t="shared" si="231"/>
        <v>0</v>
      </c>
      <c r="BT219" s="2">
        <f t="shared" si="232"/>
        <v>0</v>
      </c>
      <c r="BU219" s="2">
        <f t="shared" si="233"/>
        <v>0</v>
      </c>
      <c r="BV219" s="84">
        <f t="shared" si="234"/>
        <v>0</v>
      </c>
      <c r="BW219" s="2">
        <f t="shared" si="235"/>
        <v>0</v>
      </c>
      <c r="BX219" s="2">
        <f t="shared" si="236"/>
        <v>0</v>
      </c>
      <c r="BY219" s="2">
        <f t="shared" si="237"/>
        <v>0</v>
      </c>
      <c r="BZ219" s="83" t="str">
        <f t="shared" si="238"/>
        <v>N.A.</v>
      </c>
      <c r="CA219" s="2">
        <f t="shared" si="239"/>
        <v>2039660</v>
      </c>
    </row>
    <row r="220" spans="1:79" x14ac:dyDescent="0.2">
      <c r="A220">
        <v>213</v>
      </c>
      <c r="B220" s="2">
        <v>14</v>
      </c>
      <c r="C220" s="2">
        <v>4505</v>
      </c>
      <c r="D220" s="2" t="s">
        <v>184</v>
      </c>
      <c r="E220" s="2">
        <v>1497721</v>
      </c>
      <c r="F220" s="2">
        <v>285.7</v>
      </c>
      <c r="G220" s="2">
        <v>5005</v>
      </c>
      <c r="H220" s="2">
        <v>1429929</v>
      </c>
      <c r="I220" s="2">
        <v>104395</v>
      </c>
      <c r="J220" s="82"/>
      <c r="K220" s="2">
        <v>290</v>
      </c>
      <c r="L220" s="2">
        <f t="shared" si="182"/>
        <v>5202</v>
      </c>
      <c r="M220" s="2">
        <f t="shared" si="183"/>
        <v>1508580</v>
      </c>
      <c r="N220" s="2">
        <f t="shared" si="184"/>
        <v>0</v>
      </c>
      <c r="O220" s="2">
        <f t="shared" si="185"/>
        <v>0</v>
      </c>
      <c r="P220" s="2">
        <f t="shared" si="186"/>
        <v>0</v>
      </c>
      <c r="Q220" s="2">
        <f t="shared" si="187"/>
        <v>0</v>
      </c>
      <c r="R220" s="84">
        <f t="shared" si="188"/>
        <v>0</v>
      </c>
      <c r="S220" s="2">
        <f t="shared" si="189"/>
        <v>0</v>
      </c>
      <c r="T220" s="2">
        <f t="shared" si="190"/>
        <v>0</v>
      </c>
      <c r="U220" s="2">
        <f t="shared" si="191"/>
        <v>0</v>
      </c>
      <c r="V220" s="83" t="str">
        <f t="shared" si="180"/>
        <v>N.A.</v>
      </c>
      <c r="W220" s="2">
        <f t="shared" si="192"/>
        <v>1508580</v>
      </c>
      <c r="X220" s="82"/>
      <c r="Y220" s="2">
        <v>291</v>
      </c>
      <c r="Z220">
        <f t="shared" si="193"/>
        <v>5407</v>
      </c>
      <c r="AA220">
        <f t="shared" si="194"/>
        <v>1573437</v>
      </c>
      <c r="AB220" s="2">
        <f t="shared" si="195"/>
        <v>0</v>
      </c>
      <c r="AC220" s="2">
        <f t="shared" si="196"/>
        <v>0</v>
      </c>
      <c r="AD220" s="2">
        <f t="shared" si="197"/>
        <v>0</v>
      </c>
      <c r="AE220" s="2">
        <f t="shared" si="198"/>
        <v>0</v>
      </c>
      <c r="AF220" s="84">
        <f t="shared" si="199"/>
        <v>0</v>
      </c>
      <c r="AG220" s="2">
        <f t="shared" si="200"/>
        <v>0</v>
      </c>
      <c r="AH220" s="2">
        <f t="shared" si="201"/>
        <v>0</v>
      </c>
      <c r="AI220" s="2">
        <f t="shared" si="202"/>
        <v>0</v>
      </c>
      <c r="AJ220" s="83" t="str">
        <f t="shared" si="203"/>
        <v>N.A.</v>
      </c>
      <c r="AK220" s="2">
        <f t="shared" si="204"/>
        <v>1573437</v>
      </c>
      <c r="AM220" s="2">
        <v>291</v>
      </c>
      <c r="AN220">
        <f t="shared" si="205"/>
        <v>5620</v>
      </c>
      <c r="AO220">
        <f t="shared" si="206"/>
        <v>1635420</v>
      </c>
      <c r="AP220" s="2">
        <f t="shared" si="181"/>
        <v>0</v>
      </c>
      <c r="AQ220" s="2">
        <f t="shared" si="207"/>
        <v>0</v>
      </c>
      <c r="AR220" s="2">
        <f t="shared" si="208"/>
        <v>0</v>
      </c>
      <c r="AS220" s="2">
        <f t="shared" si="209"/>
        <v>0</v>
      </c>
      <c r="AT220" s="84">
        <f t="shared" si="210"/>
        <v>0</v>
      </c>
      <c r="AU220" s="2">
        <f t="shared" si="211"/>
        <v>0</v>
      </c>
      <c r="AV220" s="2">
        <f t="shared" si="212"/>
        <v>0</v>
      </c>
      <c r="AW220" s="2">
        <f t="shared" si="213"/>
        <v>0</v>
      </c>
      <c r="AX220" s="83" t="str">
        <f t="shared" si="214"/>
        <v>N.A.</v>
      </c>
      <c r="AY220" s="2">
        <f t="shared" si="215"/>
        <v>1635420</v>
      </c>
      <c r="AZ220" s="82"/>
      <c r="BA220" s="2">
        <v>289</v>
      </c>
      <c r="BB220">
        <f t="shared" si="216"/>
        <v>5842</v>
      </c>
      <c r="BC220">
        <f t="shared" si="217"/>
        <v>1688338</v>
      </c>
      <c r="BD220" s="2">
        <f t="shared" si="218"/>
        <v>0</v>
      </c>
      <c r="BE220" s="2">
        <f t="shared" si="219"/>
        <v>0</v>
      </c>
      <c r="BF220" s="2">
        <f t="shared" si="220"/>
        <v>0</v>
      </c>
      <c r="BG220" s="2">
        <f t="shared" si="221"/>
        <v>0</v>
      </c>
      <c r="BH220" s="84">
        <f t="shared" si="222"/>
        <v>0</v>
      </c>
      <c r="BI220" s="2">
        <f t="shared" si="223"/>
        <v>0</v>
      </c>
      <c r="BJ220" s="2">
        <f t="shared" si="224"/>
        <v>0</v>
      </c>
      <c r="BK220" s="2">
        <f t="shared" si="225"/>
        <v>0</v>
      </c>
      <c r="BL220" s="83" t="str">
        <f t="shared" si="226"/>
        <v>N.A.</v>
      </c>
      <c r="BM220" s="2">
        <f t="shared" si="227"/>
        <v>1688338</v>
      </c>
      <c r="BO220" s="2">
        <v>291</v>
      </c>
      <c r="BP220">
        <f t="shared" si="228"/>
        <v>6073</v>
      </c>
      <c r="BQ220">
        <f t="shared" si="229"/>
        <v>1767243</v>
      </c>
      <c r="BR220" s="2">
        <f t="shared" si="230"/>
        <v>0</v>
      </c>
      <c r="BS220" s="2">
        <f t="shared" si="231"/>
        <v>0</v>
      </c>
      <c r="BT220" s="2">
        <f t="shared" si="232"/>
        <v>0</v>
      </c>
      <c r="BU220" s="2">
        <f t="shared" si="233"/>
        <v>0</v>
      </c>
      <c r="BV220" s="84">
        <f t="shared" si="234"/>
        <v>0</v>
      </c>
      <c r="BW220" s="2">
        <f t="shared" si="235"/>
        <v>0</v>
      </c>
      <c r="BX220" s="2">
        <f t="shared" si="236"/>
        <v>0</v>
      </c>
      <c r="BY220" s="2">
        <f t="shared" si="237"/>
        <v>0</v>
      </c>
      <c r="BZ220" s="83" t="str">
        <f t="shared" si="238"/>
        <v>N.A.</v>
      </c>
      <c r="CA220" s="2">
        <f t="shared" si="239"/>
        <v>1767243</v>
      </c>
    </row>
    <row r="221" spans="1:79" x14ac:dyDescent="0.2">
      <c r="A221">
        <v>214</v>
      </c>
      <c r="B221" s="2">
        <v>16</v>
      </c>
      <c r="C221" s="2">
        <v>4509</v>
      </c>
      <c r="D221" s="2" t="s">
        <v>185</v>
      </c>
      <c r="E221" s="2">
        <v>1151462</v>
      </c>
      <c r="F221" s="2">
        <v>231.1</v>
      </c>
      <c r="G221" s="2">
        <v>4931</v>
      </c>
      <c r="H221" s="2">
        <v>1139554</v>
      </c>
      <c r="I221" s="2">
        <v>9526</v>
      </c>
      <c r="J221" s="82"/>
      <c r="K221" s="2">
        <v>227</v>
      </c>
      <c r="L221" s="2">
        <f t="shared" si="182"/>
        <v>5128</v>
      </c>
      <c r="M221" s="2">
        <f t="shared" si="183"/>
        <v>1164056</v>
      </c>
      <c r="N221" s="2">
        <f t="shared" si="184"/>
        <v>0</v>
      </c>
      <c r="O221" s="2">
        <f t="shared" si="185"/>
        <v>0</v>
      </c>
      <c r="P221" s="2">
        <f t="shared" si="186"/>
        <v>0</v>
      </c>
      <c r="Q221" s="2">
        <f t="shared" si="187"/>
        <v>0</v>
      </c>
      <c r="R221" s="84">
        <f t="shared" si="188"/>
        <v>0</v>
      </c>
      <c r="S221" s="2">
        <f t="shared" si="189"/>
        <v>0</v>
      </c>
      <c r="T221" s="2">
        <f t="shared" si="190"/>
        <v>0</v>
      </c>
      <c r="U221" s="2">
        <f t="shared" si="191"/>
        <v>0</v>
      </c>
      <c r="V221" s="83" t="str">
        <f t="shared" si="180"/>
        <v>N.A.</v>
      </c>
      <c r="W221" s="2">
        <f t="shared" si="192"/>
        <v>1164056</v>
      </c>
      <c r="X221" s="82"/>
      <c r="Y221" s="2">
        <v>222</v>
      </c>
      <c r="Z221">
        <f t="shared" si="193"/>
        <v>5333</v>
      </c>
      <c r="AA221">
        <f t="shared" si="194"/>
        <v>1183926</v>
      </c>
      <c r="AB221" s="2">
        <f t="shared" si="195"/>
        <v>0</v>
      </c>
      <c r="AC221" s="2">
        <f t="shared" si="196"/>
        <v>0</v>
      </c>
      <c r="AD221" s="2">
        <f t="shared" si="197"/>
        <v>0</v>
      </c>
      <c r="AE221" s="2">
        <f t="shared" si="198"/>
        <v>0</v>
      </c>
      <c r="AF221" s="84">
        <f t="shared" si="199"/>
        <v>0</v>
      </c>
      <c r="AG221" s="2">
        <f t="shared" si="200"/>
        <v>0</v>
      </c>
      <c r="AH221" s="2">
        <f t="shared" si="201"/>
        <v>0</v>
      </c>
      <c r="AI221" s="2">
        <f t="shared" si="202"/>
        <v>0</v>
      </c>
      <c r="AJ221" s="83" t="str">
        <f t="shared" si="203"/>
        <v>N.A.</v>
      </c>
      <c r="AK221" s="2">
        <f t="shared" si="204"/>
        <v>1183926</v>
      </c>
      <c r="AM221" s="2">
        <v>221</v>
      </c>
      <c r="AN221">
        <f t="shared" si="205"/>
        <v>5546</v>
      </c>
      <c r="AO221">
        <f t="shared" si="206"/>
        <v>1225666</v>
      </c>
      <c r="AP221" s="2">
        <f t="shared" si="181"/>
        <v>0</v>
      </c>
      <c r="AQ221" s="2">
        <f t="shared" si="207"/>
        <v>0</v>
      </c>
      <c r="AR221" s="2">
        <f t="shared" si="208"/>
        <v>0</v>
      </c>
      <c r="AS221" s="2">
        <f t="shared" si="209"/>
        <v>0</v>
      </c>
      <c r="AT221" s="84">
        <f t="shared" si="210"/>
        <v>0</v>
      </c>
      <c r="AU221" s="2">
        <f t="shared" si="211"/>
        <v>0</v>
      </c>
      <c r="AV221" s="2">
        <f t="shared" si="212"/>
        <v>0</v>
      </c>
      <c r="AW221" s="2">
        <f t="shared" si="213"/>
        <v>0</v>
      </c>
      <c r="AX221" s="83" t="str">
        <f t="shared" si="214"/>
        <v>N.A.</v>
      </c>
      <c r="AY221" s="2">
        <f t="shared" si="215"/>
        <v>1225666</v>
      </c>
      <c r="AZ221" s="82"/>
      <c r="BA221" s="2">
        <v>215</v>
      </c>
      <c r="BB221">
        <f t="shared" si="216"/>
        <v>5768</v>
      </c>
      <c r="BC221">
        <f t="shared" si="217"/>
        <v>1240120</v>
      </c>
      <c r="BD221" s="2">
        <f t="shared" si="218"/>
        <v>0</v>
      </c>
      <c r="BE221" s="2">
        <f t="shared" si="219"/>
        <v>0</v>
      </c>
      <c r="BF221" s="2">
        <f t="shared" si="220"/>
        <v>0</v>
      </c>
      <c r="BG221" s="2">
        <f t="shared" si="221"/>
        <v>0</v>
      </c>
      <c r="BH221" s="84">
        <f t="shared" si="222"/>
        <v>0</v>
      </c>
      <c r="BI221" s="2">
        <f t="shared" si="223"/>
        <v>0</v>
      </c>
      <c r="BJ221" s="2">
        <f t="shared" si="224"/>
        <v>0</v>
      </c>
      <c r="BK221" s="2">
        <f t="shared" si="225"/>
        <v>0</v>
      </c>
      <c r="BL221" s="83" t="str">
        <f t="shared" si="226"/>
        <v>N.A.</v>
      </c>
      <c r="BM221" s="2">
        <f t="shared" si="227"/>
        <v>1240120</v>
      </c>
      <c r="BO221" s="2">
        <v>211</v>
      </c>
      <c r="BP221">
        <f t="shared" si="228"/>
        <v>5999</v>
      </c>
      <c r="BQ221">
        <f t="shared" si="229"/>
        <v>1265789</v>
      </c>
      <c r="BR221" s="2">
        <f t="shared" si="230"/>
        <v>0</v>
      </c>
      <c r="BS221" s="2">
        <f t="shared" si="231"/>
        <v>0</v>
      </c>
      <c r="BT221" s="2">
        <f t="shared" si="232"/>
        <v>0</v>
      </c>
      <c r="BU221" s="2">
        <f t="shared" si="233"/>
        <v>0</v>
      </c>
      <c r="BV221" s="84">
        <f t="shared" si="234"/>
        <v>0</v>
      </c>
      <c r="BW221" s="2">
        <f t="shared" si="235"/>
        <v>0</v>
      </c>
      <c r="BX221" s="2">
        <f t="shared" si="236"/>
        <v>0</v>
      </c>
      <c r="BY221" s="2">
        <f t="shared" si="237"/>
        <v>0</v>
      </c>
      <c r="BZ221" s="83" t="str">
        <f t="shared" si="238"/>
        <v>N.A.</v>
      </c>
      <c r="CA221" s="2">
        <f t="shared" si="239"/>
        <v>1265789</v>
      </c>
    </row>
    <row r="222" spans="1:79" x14ac:dyDescent="0.2">
      <c r="A222">
        <v>215</v>
      </c>
      <c r="B222" s="2">
        <v>15</v>
      </c>
      <c r="C222" s="2">
        <v>4518</v>
      </c>
      <c r="D222" s="2" t="s">
        <v>186</v>
      </c>
      <c r="E222" s="2">
        <v>1407744</v>
      </c>
      <c r="F222" s="2">
        <v>258.10000000000002</v>
      </c>
      <c r="G222" s="2">
        <v>4931</v>
      </c>
      <c r="H222" s="2">
        <v>1272691</v>
      </c>
      <c r="I222" s="2">
        <v>108042</v>
      </c>
      <c r="J222" s="82"/>
      <c r="K222" s="2">
        <v>255</v>
      </c>
      <c r="L222" s="2">
        <f t="shared" si="182"/>
        <v>5128</v>
      </c>
      <c r="M222" s="2">
        <f t="shared" si="183"/>
        <v>1307640</v>
      </c>
      <c r="N222" s="2">
        <f t="shared" si="184"/>
        <v>70073</v>
      </c>
      <c r="O222" s="2">
        <f t="shared" si="185"/>
        <v>0</v>
      </c>
      <c r="P222" s="2">
        <f t="shared" si="186"/>
        <v>70073</v>
      </c>
      <c r="Q222" s="2">
        <f t="shared" si="187"/>
        <v>0</v>
      </c>
      <c r="R222" s="84">
        <f t="shared" si="188"/>
        <v>70073</v>
      </c>
      <c r="S222" s="2">
        <f t="shared" si="189"/>
        <v>2</v>
      </c>
      <c r="T222" s="2">
        <f t="shared" si="190"/>
        <v>0</v>
      </c>
      <c r="U222" s="2">
        <f t="shared" si="191"/>
        <v>2</v>
      </c>
      <c r="V222" s="83" t="str">
        <f t="shared" si="180"/>
        <v>70% Adj.</v>
      </c>
      <c r="W222" s="2">
        <f t="shared" si="192"/>
        <v>1377713</v>
      </c>
      <c r="X222" s="82"/>
      <c r="Y222" s="2">
        <v>257</v>
      </c>
      <c r="Z222">
        <f t="shared" si="193"/>
        <v>5333</v>
      </c>
      <c r="AA222">
        <f t="shared" si="194"/>
        <v>1370581</v>
      </c>
      <c r="AB222" s="2">
        <f t="shared" si="195"/>
        <v>22298</v>
      </c>
      <c r="AC222" s="2">
        <f t="shared" si="196"/>
        <v>0</v>
      </c>
      <c r="AD222" s="2">
        <f t="shared" si="197"/>
        <v>22298</v>
      </c>
      <c r="AE222" s="2">
        <f t="shared" si="198"/>
        <v>0</v>
      </c>
      <c r="AF222" s="84">
        <f t="shared" si="199"/>
        <v>22298</v>
      </c>
      <c r="AG222" s="2">
        <f t="shared" si="200"/>
        <v>2</v>
      </c>
      <c r="AH222" s="2">
        <f t="shared" si="201"/>
        <v>0</v>
      </c>
      <c r="AI222" s="2">
        <f t="shared" si="202"/>
        <v>2</v>
      </c>
      <c r="AJ222" s="83" t="str">
        <f t="shared" si="203"/>
        <v>60% Adj.</v>
      </c>
      <c r="AK222" s="2">
        <f t="shared" si="204"/>
        <v>1392879</v>
      </c>
      <c r="AM222" s="2">
        <v>261</v>
      </c>
      <c r="AN222">
        <f t="shared" si="205"/>
        <v>5546</v>
      </c>
      <c r="AO222">
        <f t="shared" si="206"/>
        <v>1447506</v>
      </c>
      <c r="AP222" s="2">
        <f t="shared" si="181"/>
        <v>0</v>
      </c>
      <c r="AQ222" s="2">
        <f t="shared" si="207"/>
        <v>0</v>
      </c>
      <c r="AR222" s="2">
        <f t="shared" si="208"/>
        <v>0</v>
      </c>
      <c r="AS222" s="2">
        <f t="shared" si="209"/>
        <v>0</v>
      </c>
      <c r="AT222" s="84">
        <f t="shared" si="210"/>
        <v>0</v>
      </c>
      <c r="AU222" s="2">
        <f t="shared" si="211"/>
        <v>0</v>
      </c>
      <c r="AV222" s="2">
        <f t="shared" si="212"/>
        <v>0</v>
      </c>
      <c r="AW222" s="2">
        <f t="shared" si="213"/>
        <v>0</v>
      </c>
      <c r="AX222" s="83" t="str">
        <f t="shared" si="214"/>
        <v>N.A.</v>
      </c>
      <c r="AY222" s="2">
        <f t="shared" si="215"/>
        <v>1447506</v>
      </c>
      <c r="AZ222" s="82"/>
      <c r="BA222" s="2">
        <v>262</v>
      </c>
      <c r="BB222">
        <f t="shared" si="216"/>
        <v>5768</v>
      </c>
      <c r="BC222">
        <f t="shared" si="217"/>
        <v>1511216</v>
      </c>
      <c r="BD222" s="2">
        <f t="shared" si="218"/>
        <v>0</v>
      </c>
      <c r="BE222" s="2">
        <f t="shared" si="219"/>
        <v>0</v>
      </c>
      <c r="BF222" s="2">
        <f t="shared" si="220"/>
        <v>0</v>
      </c>
      <c r="BG222" s="2">
        <f t="shared" si="221"/>
        <v>0</v>
      </c>
      <c r="BH222" s="84">
        <f t="shared" si="222"/>
        <v>0</v>
      </c>
      <c r="BI222" s="2">
        <f t="shared" si="223"/>
        <v>0</v>
      </c>
      <c r="BJ222" s="2">
        <f t="shared" si="224"/>
        <v>0</v>
      </c>
      <c r="BK222" s="2">
        <f t="shared" si="225"/>
        <v>0</v>
      </c>
      <c r="BL222" s="83" t="str">
        <f t="shared" si="226"/>
        <v>N.A.</v>
      </c>
      <c r="BM222" s="2">
        <f t="shared" si="227"/>
        <v>1511216</v>
      </c>
      <c r="BO222" s="2">
        <v>263</v>
      </c>
      <c r="BP222">
        <f t="shared" si="228"/>
        <v>5999</v>
      </c>
      <c r="BQ222">
        <f t="shared" si="229"/>
        <v>1577737</v>
      </c>
      <c r="BR222" s="2">
        <f t="shared" si="230"/>
        <v>0</v>
      </c>
      <c r="BS222" s="2">
        <f t="shared" si="231"/>
        <v>0</v>
      </c>
      <c r="BT222" s="2">
        <f t="shared" si="232"/>
        <v>0</v>
      </c>
      <c r="BU222" s="2">
        <f t="shared" si="233"/>
        <v>0</v>
      </c>
      <c r="BV222" s="84">
        <f t="shared" si="234"/>
        <v>0</v>
      </c>
      <c r="BW222" s="2">
        <f t="shared" si="235"/>
        <v>0</v>
      </c>
      <c r="BX222" s="2">
        <f t="shared" si="236"/>
        <v>0</v>
      </c>
      <c r="BY222" s="2">
        <f t="shared" si="237"/>
        <v>0</v>
      </c>
      <c r="BZ222" s="83" t="str">
        <f t="shared" si="238"/>
        <v>N.A.</v>
      </c>
      <c r="CA222" s="2">
        <f t="shared" si="239"/>
        <v>1577737</v>
      </c>
    </row>
    <row r="223" spans="1:79" x14ac:dyDescent="0.2">
      <c r="A223">
        <v>216</v>
      </c>
      <c r="B223" s="2">
        <v>14</v>
      </c>
      <c r="C223" s="2">
        <v>4527</v>
      </c>
      <c r="D223" s="2" t="s">
        <v>187</v>
      </c>
      <c r="E223" s="2">
        <v>3779507</v>
      </c>
      <c r="F223" s="2">
        <v>676.6</v>
      </c>
      <c r="G223" s="2">
        <v>4934</v>
      </c>
      <c r="H223" s="2">
        <v>3338344</v>
      </c>
      <c r="I223" s="2">
        <v>352930</v>
      </c>
      <c r="J223" s="82"/>
      <c r="K223" s="2">
        <v>673</v>
      </c>
      <c r="L223" s="2">
        <f t="shared" si="182"/>
        <v>5131</v>
      </c>
      <c r="M223" s="2">
        <f t="shared" si="183"/>
        <v>3453163</v>
      </c>
      <c r="N223" s="2">
        <f t="shared" si="184"/>
        <v>228441</v>
      </c>
      <c r="O223" s="2">
        <f t="shared" si="185"/>
        <v>0</v>
      </c>
      <c r="P223" s="2">
        <f t="shared" si="186"/>
        <v>228441</v>
      </c>
      <c r="Q223" s="2">
        <f t="shared" si="187"/>
        <v>0</v>
      </c>
      <c r="R223" s="84">
        <f t="shared" si="188"/>
        <v>228441</v>
      </c>
      <c r="S223" s="2">
        <f t="shared" si="189"/>
        <v>2</v>
      </c>
      <c r="T223" s="2">
        <f t="shared" si="190"/>
        <v>0</v>
      </c>
      <c r="U223" s="2">
        <f t="shared" si="191"/>
        <v>2</v>
      </c>
      <c r="V223" s="83" t="str">
        <f t="shared" si="180"/>
        <v>70% Adj.</v>
      </c>
      <c r="W223" s="2">
        <f t="shared" si="192"/>
        <v>3681604</v>
      </c>
      <c r="X223" s="82"/>
      <c r="Y223" s="2">
        <v>676</v>
      </c>
      <c r="Z223">
        <f t="shared" si="193"/>
        <v>5336</v>
      </c>
      <c r="AA223">
        <f t="shared" si="194"/>
        <v>3607136</v>
      </c>
      <c r="AB223" s="2">
        <f t="shared" si="195"/>
        <v>103423</v>
      </c>
      <c r="AC223" s="2">
        <f t="shared" si="196"/>
        <v>0</v>
      </c>
      <c r="AD223" s="2">
        <f t="shared" si="197"/>
        <v>103423</v>
      </c>
      <c r="AE223" s="2">
        <f t="shared" si="198"/>
        <v>0</v>
      </c>
      <c r="AF223" s="84">
        <f t="shared" si="199"/>
        <v>103423</v>
      </c>
      <c r="AG223" s="2">
        <f t="shared" si="200"/>
        <v>2</v>
      </c>
      <c r="AH223" s="2">
        <f t="shared" si="201"/>
        <v>0</v>
      </c>
      <c r="AI223" s="2">
        <f t="shared" si="202"/>
        <v>2</v>
      </c>
      <c r="AJ223" s="83" t="str">
        <f t="shared" si="203"/>
        <v>60% Adj.</v>
      </c>
      <c r="AK223" s="2">
        <f t="shared" si="204"/>
        <v>3710559</v>
      </c>
      <c r="AM223" s="2">
        <v>665</v>
      </c>
      <c r="AN223">
        <f t="shared" si="205"/>
        <v>5549</v>
      </c>
      <c r="AO223">
        <f t="shared" si="206"/>
        <v>3690085</v>
      </c>
      <c r="AP223" s="2">
        <f t="shared" si="181"/>
        <v>44711</v>
      </c>
      <c r="AQ223" s="2">
        <f t="shared" si="207"/>
        <v>0</v>
      </c>
      <c r="AR223" s="2">
        <f t="shared" si="208"/>
        <v>44711</v>
      </c>
      <c r="AS223" s="2">
        <f t="shared" si="209"/>
        <v>0</v>
      </c>
      <c r="AT223" s="84">
        <f t="shared" si="210"/>
        <v>44711</v>
      </c>
      <c r="AU223" s="2">
        <f t="shared" si="211"/>
        <v>2</v>
      </c>
      <c r="AV223" s="2">
        <f t="shared" si="212"/>
        <v>0</v>
      </c>
      <c r="AW223" s="2">
        <f t="shared" si="213"/>
        <v>2</v>
      </c>
      <c r="AX223" s="83" t="str">
        <f t="shared" si="214"/>
        <v>50% Adj.</v>
      </c>
      <c r="AY223" s="2">
        <f t="shared" si="215"/>
        <v>3734796</v>
      </c>
      <c r="AZ223" s="82"/>
      <c r="BA223" s="2">
        <v>675</v>
      </c>
      <c r="BB223">
        <f t="shared" si="216"/>
        <v>5771</v>
      </c>
      <c r="BC223">
        <f t="shared" si="217"/>
        <v>3895425</v>
      </c>
      <c r="BD223" s="2">
        <f t="shared" si="218"/>
        <v>0</v>
      </c>
      <c r="BE223" s="2">
        <f t="shared" si="219"/>
        <v>0</v>
      </c>
      <c r="BF223" s="2">
        <f t="shared" si="220"/>
        <v>0</v>
      </c>
      <c r="BG223" s="2">
        <f t="shared" si="221"/>
        <v>0</v>
      </c>
      <c r="BH223" s="84">
        <f t="shared" si="222"/>
        <v>0</v>
      </c>
      <c r="BI223" s="2">
        <f t="shared" si="223"/>
        <v>0</v>
      </c>
      <c r="BJ223" s="2">
        <f t="shared" si="224"/>
        <v>0</v>
      </c>
      <c r="BK223" s="2">
        <f t="shared" si="225"/>
        <v>0</v>
      </c>
      <c r="BL223" s="83" t="str">
        <f t="shared" si="226"/>
        <v>N.A.</v>
      </c>
      <c r="BM223" s="2">
        <f t="shared" si="227"/>
        <v>3895425</v>
      </c>
      <c r="BO223" s="2">
        <v>672</v>
      </c>
      <c r="BP223">
        <f t="shared" si="228"/>
        <v>6002</v>
      </c>
      <c r="BQ223">
        <f t="shared" si="229"/>
        <v>4033344</v>
      </c>
      <c r="BR223" s="2">
        <f t="shared" si="230"/>
        <v>0</v>
      </c>
      <c r="BS223" s="2">
        <f t="shared" si="231"/>
        <v>0</v>
      </c>
      <c r="BT223" s="2">
        <f t="shared" si="232"/>
        <v>0</v>
      </c>
      <c r="BU223" s="2">
        <f t="shared" si="233"/>
        <v>0</v>
      </c>
      <c r="BV223" s="84">
        <f t="shared" si="234"/>
        <v>0</v>
      </c>
      <c r="BW223" s="2">
        <f t="shared" si="235"/>
        <v>0</v>
      </c>
      <c r="BX223" s="2">
        <f t="shared" si="236"/>
        <v>0</v>
      </c>
      <c r="BY223" s="2">
        <f t="shared" si="237"/>
        <v>0</v>
      </c>
      <c r="BZ223" s="83" t="str">
        <f t="shared" si="238"/>
        <v>N.A.</v>
      </c>
      <c r="CA223" s="2">
        <f t="shared" si="239"/>
        <v>4033344</v>
      </c>
    </row>
    <row r="224" spans="1:79" x14ac:dyDescent="0.2">
      <c r="A224">
        <v>217</v>
      </c>
      <c r="B224" s="2">
        <v>16</v>
      </c>
      <c r="C224" s="2">
        <v>4536</v>
      </c>
      <c r="D224" s="2" t="s">
        <v>188</v>
      </c>
      <c r="E224" s="2">
        <v>9828196</v>
      </c>
      <c r="F224" s="2">
        <v>2130.6</v>
      </c>
      <c r="G224" s="2">
        <v>4931</v>
      </c>
      <c r="H224" s="2">
        <v>10505989</v>
      </c>
      <c r="I224" s="2">
        <v>0</v>
      </c>
      <c r="J224" s="82"/>
      <c r="K224" s="2">
        <v>2151</v>
      </c>
      <c r="L224" s="2">
        <f t="shared" si="182"/>
        <v>5128</v>
      </c>
      <c r="M224" s="2">
        <f t="shared" si="183"/>
        <v>11030328</v>
      </c>
      <c r="N224" s="2">
        <f t="shared" si="184"/>
        <v>0</v>
      </c>
      <c r="O224" s="2">
        <f t="shared" si="185"/>
        <v>0</v>
      </c>
      <c r="P224" s="2">
        <f t="shared" si="186"/>
        <v>0</v>
      </c>
      <c r="Q224" s="2">
        <f t="shared" si="187"/>
        <v>0</v>
      </c>
      <c r="R224" s="84">
        <f t="shared" si="188"/>
        <v>0</v>
      </c>
      <c r="S224" s="2">
        <f t="shared" si="189"/>
        <v>0</v>
      </c>
      <c r="T224" s="2">
        <f t="shared" si="190"/>
        <v>0</v>
      </c>
      <c r="U224" s="2">
        <f t="shared" si="191"/>
        <v>0</v>
      </c>
      <c r="V224" s="83" t="str">
        <f t="shared" si="180"/>
        <v>N.A.</v>
      </c>
      <c r="W224" s="2">
        <f t="shared" si="192"/>
        <v>11030328</v>
      </c>
      <c r="X224" s="82"/>
      <c r="Y224" s="2">
        <v>2126</v>
      </c>
      <c r="Z224">
        <f t="shared" si="193"/>
        <v>5333</v>
      </c>
      <c r="AA224">
        <f t="shared" si="194"/>
        <v>11337958</v>
      </c>
      <c r="AB224" s="2">
        <f t="shared" si="195"/>
        <v>0</v>
      </c>
      <c r="AC224" s="2">
        <f t="shared" si="196"/>
        <v>0</v>
      </c>
      <c r="AD224" s="2">
        <f t="shared" si="197"/>
        <v>0</v>
      </c>
      <c r="AE224" s="2">
        <f t="shared" si="198"/>
        <v>0</v>
      </c>
      <c r="AF224" s="84">
        <f t="shared" si="199"/>
        <v>0</v>
      </c>
      <c r="AG224" s="2">
        <f t="shared" si="200"/>
        <v>0</v>
      </c>
      <c r="AH224" s="2">
        <f t="shared" si="201"/>
        <v>0</v>
      </c>
      <c r="AI224" s="2">
        <f t="shared" si="202"/>
        <v>0</v>
      </c>
      <c r="AJ224" s="83" t="str">
        <f t="shared" si="203"/>
        <v>N.A.</v>
      </c>
      <c r="AK224" s="2">
        <f t="shared" si="204"/>
        <v>11337958</v>
      </c>
      <c r="AM224" s="2">
        <v>2109</v>
      </c>
      <c r="AN224">
        <f t="shared" si="205"/>
        <v>5546</v>
      </c>
      <c r="AO224">
        <f t="shared" si="206"/>
        <v>11696514</v>
      </c>
      <c r="AP224" s="2">
        <f t="shared" si="181"/>
        <v>0</v>
      </c>
      <c r="AQ224" s="2">
        <f t="shared" si="207"/>
        <v>0</v>
      </c>
      <c r="AR224" s="2">
        <f t="shared" si="208"/>
        <v>0</v>
      </c>
      <c r="AS224" s="2">
        <f t="shared" si="209"/>
        <v>0</v>
      </c>
      <c r="AT224" s="84">
        <f t="shared" si="210"/>
        <v>0</v>
      </c>
      <c r="AU224" s="2">
        <f t="shared" si="211"/>
        <v>0</v>
      </c>
      <c r="AV224" s="2">
        <f t="shared" si="212"/>
        <v>0</v>
      </c>
      <c r="AW224" s="2">
        <f t="shared" si="213"/>
        <v>0</v>
      </c>
      <c r="AX224" s="83" t="str">
        <f t="shared" si="214"/>
        <v>N.A.</v>
      </c>
      <c r="AY224" s="2">
        <f t="shared" si="215"/>
        <v>11696514</v>
      </c>
      <c r="AZ224" s="82"/>
      <c r="BA224" s="2">
        <v>2104</v>
      </c>
      <c r="BB224">
        <f t="shared" si="216"/>
        <v>5768</v>
      </c>
      <c r="BC224">
        <f t="shared" si="217"/>
        <v>12135872</v>
      </c>
      <c r="BD224" s="2">
        <f t="shared" si="218"/>
        <v>0</v>
      </c>
      <c r="BE224" s="2">
        <f t="shared" si="219"/>
        <v>0</v>
      </c>
      <c r="BF224" s="2">
        <f t="shared" si="220"/>
        <v>0</v>
      </c>
      <c r="BG224" s="2">
        <f t="shared" si="221"/>
        <v>0</v>
      </c>
      <c r="BH224" s="84">
        <f t="shared" si="222"/>
        <v>0</v>
      </c>
      <c r="BI224" s="2">
        <f t="shared" si="223"/>
        <v>0</v>
      </c>
      <c r="BJ224" s="2">
        <f t="shared" si="224"/>
        <v>0</v>
      </c>
      <c r="BK224" s="2">
        <f t="shared" si="225"/>
        <v>0</v>
      </c>
      <c r="BL224" s="83" t="str">
        <f t="shared" si="226"/>
        <v>N.A.</v>
      </c>
      <c r="BM224" s="2">
        <f t="shared" si="227"/>
        <v>12135872</v>
      </c>
      <c r="BO224" s="2">
        <v>2077</v>
      </c>
      <c r="BP224">
        <f t="shared" si="228"/>
        <v>5999</v>
      </c>
      <c r="BQ224">
        <f t="shared" si="229"/>
        <v>12459923</v>
      </c>
      <c r="BR224" s="2">
        <f t="shared" si="230"/>
        <v>0</v>
      </c>
      <c r="BS224" s="2">
        <f t="shared" si="231"/>
        <v>0</v>
      </c>
      <c r="BT224" s="2">
        <f t="shared" si="232"/>
        <v>0</v>
      </c>
      <c r="BU224" s="2">
        <f t="shared" si="233"/>
        <v>0</v>
      </c>
      <c r="BV224" s="84">
        <f t="shared" si="234"/>
        <v>0</v>
      </c>
      <c r="BW224" s="2">
        <f t="shared" si="235"/>
        <v>0</v>
      </c>
      <c r="BX224" s="2">
        <f t="shared" si="236"/>
        <v>0</v>
      </c>
      <c r="BY224" s="2">
        <f t="shared" si="237"/>
        <v>0</v>
      </c>
      <c r="BZ224" s="83" t="str">
        <f t="shared" si="238"/>
        <v>N.A.</v>
      </c>
      <c r="CA224" s="2">
        <f t="shared" si="239"/>
        <v>12459923</v>
      </c>
    </row>
    <row r="225" spans="1:79" x14ac:dyDescent="0.2">
      <c r="A225">
        <v>218</v>
      </c>
      <c r="B225" s="2">
        <v>10</v>
      </c>
      <c r="C225" s="2">
        <v>4554</v>
      </c>
      <c r="D225" s="2" t="s">
        <v>189</v>
      </c>
      <c r="E225" s="2">
        <v>4867787</v>
      </c>
      <c r="F225" s="2">
        <v>1026</v>
      </c>
      <c r="G225" s="2">
        <v>4931</v>
      </c>
      <c r="H225" s="2">
        <v>5059206</v>
      </c>
      <c r="I225" s="2">
        <v>0</v>
      </c>
      <c r="J225" s="82"/>
      <c r="K225" s="2">
        <v>1010</v>
      </c>
      <c r="L225" s="2">
        <f t="shared" si="182"/>
        <v>5128</v>
      </c>
      <c r="M225" s="2">
        <f t="shared" si="183"/>
        <v>5179280</v>
      </c>
      <c r="N225" s="2">
        <f t="shared" si="184"/>
        <v>0</v>
      </c>
      <c r="O225" s="2">
        <f t="shared" si="185"/>
        <v>0</v>
      </c>
      <c r="P225" s="2">
        <f t="shared" si="186"/>
        <v>0</v>
      </c>
      <c r="Q225" s="2">
        <f t="shared" si="187"/>
        <v>0</v>
      </c>
      <c r="R225" s="84">
        <f t="shared" si="188"/>
        <v>0</v>
      </c>
      <c r="S225" s="2">
        <f t="shared" si="189"/>
        <v>0</v>
      </c>
      <c r="T225" s="2">
        <f t="shared" si="190"/>
        <v>0</v>
      </c>
      <c r="U225" s="2">
        <f t="shared" si="191"/>
        <v>0</v>
      </c>
      <c r="V225" s="83" t="str">
        <f t="shared" si="180"/>
        <v>N.A.</v>
      </c>
      <c r="W225" s="2">
        <f t="shared" si="192"/>
        <v>5179280</v>
      </c>
      <c r="X225" s="82"/>
      <c r="Y225" s="2">
        <v>1031</v>
      </c>
      <c r="Z225">
        <f t="shared" si="193"/>
        <v>5333</v>
      </c>
      <c r="AA225">
        <f t="shared" si="194"/>
        <v>5498323</v>
      </c>
      <c r="AB225" s="2">
        <f t="shared" si="195"/>
        <v>0</v>
      </c>
      <c r="AC225" s="2">
        <f t="shared" si="196"/>
        <v>0</v>
      </c>
      <c r="AD225" s="2">
        <f t="shared" si="197"/>
        <v>0</v>
      </c>
      <c r="AE225" s="2">
        <f t="shared" si="198"/>
        <v>0</v>
      </c>
      <c r="AF225" s="84">
        <f t="shared" si="199"/>
        <v>0</v>
      </c>
      <c r="AG225" s="2">
        <f t="shared" si="200"/>
        <v>0</v>
      </c>
      <c r="AH225" s="2">
        <f t="shared" si="201"/>
        <v>0</v>
      </c>
      <c r="AI225" s="2">
        <f t="shared" si="202"/>
        <v>0</v>
      </c>
      <c r="AJ225" s="83" t="str">
        <f t="shared" si="203"/>
        <v>N.A.</v>
      </c>
      <c r="AK225" s="2">
        <f t="shared" si="204"/>
        <v>5498323</v>
      </c>
      <c r="AM225" s="2">
        <v>1032</v>
      </c>
      <c r="AN225">
        <f t="shared" si="205"/>
        <v>5546</v>
      </c>
      <c r="AO225">
        <f t="shared" si="206"/>
        <v>5723472</v>
      </c>
      <c r="AP225" s="2">
        <f t="shared" si="181"/>
        <v>0</v>
      </c>
      <c r="AQ225" s="2">
        <f t="shared" si="207"/>
        <v>0</v>
      </c>
      <c r="AR225" s="2">
        <f t="shared" si="208"/>
        <v>0</v>
      </c>
      <c r="AS225" s="2">
        <f t="shared" si="209"/>
        <v>0</v>
      </c>
      <c r="AT225" s="84">
        <f t="shared" si="210"/>
        <v>0</v>
      </c>
      <c r="AU225" s="2">
        <f t="shared" si="211"/>
        <v>0</v>
      </c>
      <c r="AV225" s="2">
        <f t="shared" si="212"/>
        <v>0</v>
      </c>
      <c r="AW225" s="2">
        <f t="shared" si="213"/>
        <v>0</v>
      </c>
      <c r="AX225" s="83" t="str">
        <f t="shared" si="214"/>
        <v>N.A.</v>
      </c>
      <c r="AY225" s="2">
        <f t="shared" si="215"/>
        <v>5723472</v>
      </c>
      <c r="AZ225" s="82"/>
      <c r="BA225" s="2">
        <v>1053</v>
      </c>
      <c r="BB225">
        <f t="shared" si="216"/>
        <v>5768</v>
      </c>
      <c r="BC225">
        <f t="shared" si="217"/>
        <v>6073704</v>
      </c>
      <c r="BD225" s="2">
        <f t="shared" si="218"/>
        <v>0</v>
      </c>
      <c r="BE225" s="2">
        <f t="shared" si="219"/>
        <v>0</v>
      </c>
      <c r="BF225" s="2">
        <f t="shared" si="220"/>
        <v>0</v>
      </c>
      <c r="BG225" s="2">
        <f t="shared" si="221"/>
        <v>0</v>
      </c>
      <c r="BH225" s="84">
        <f t="shared" si="222"/>
        <v>0</v>
      </c>
      <c r="BI225" s="2">
        <f t="shared" si="223"/>
        <v>0</v>
      </c>
      <c r="BJ225" s="2">
        <f t="shared" si="224"/>
        <v>0</v>
      </c>
      <c r="BK225" s="2">
        <f t="shared" si="225"/>
        <v>0</v>
      </c>
      <c r="BL225" s="83" t="str">
        <f t="shared" si="226"/>
        <v>N.A.</v>
      </c>
      <c r="BM225" s="2">
        <f t="shared" si="227"/>
        <v>6073704</v>
      </c>
      <c r="BO225" s="2">
        <v>1041</v>
      </c>
      <c r="BP225">
        <f t="shared" si="228"/>
        <v>5999</v>
      </c>
      <c r="BQ225">
        <f t="shared" si="229"/>
        <v>6244959</v>
      </c>
      <c r="BR225" s="2">
        <f t="shared" si="230"/>
        <v>0</v>
      </c>
      <c r="BS225" s="2">
        <f t="shared" si="231"/>
        <v>0</v>
      </c>
      <c r="BT225" s="2">
        <f t="shared" si="232"/>
        <v>0</v>
      </c>
      <c r="BU225" s="2">
        <f t="shared" si="233"/>
        <v>0</v>
      </c>
      <c r="BV225" s="84">
        <f t="shared" si="234"/>
        <v>0</v>
      </c>
      <c r="BW225" s="2">
        <f t="shared" si="235"/>
        <v>0</v>
      </c>
      <c r="BX225" s="2">
        <f t="shared" si="236"/>
        <v>0</v>
      </c>
      <c r="BY225" s="2">
        <f t="shared" si="237"/>
        <v>0</v>
      </c>
      <c r="BZ225" s="83" t="str">
        <f t="shared" si="238"/>
        <v>N.A.</v>
      </c>
      <c r="CA225" s="2">
        <f t="shared" si="239"/>
        <v>6244959</v>
      </c>
    </row>
    <row r="226" spans="1:79" x14ac:dyDescent="0.2">
      <c r="A226">
        <v>219</v>
      </c>
      <c r="B226" s="2">
        <v>14</v>
      </c>
      <c r="C226" s="2">
        <v>4572</v>
      </c>
      <c r="D226" s="2" t="s">
        <v>190</v>
      </c>
      <c r="E226" s="2">
        <v>1536520</v>
      </c>
      <c r="F226" s="2">
        <v>307</v>
      </c>
      <c r="G226" s="2">
        <v>4931</v>
      </c>
      <c r="H226" s="2">
        <v>1513817</v>
      </c>
      <c r="I226" s="2">
        <v>18162</v>
      </c>
      <c r="J226" s="82"/>
      <c r="K226" s="2">
        <v>301</v>
      </c>
      <c r="L226" s="2">
        <f t="shared" si="182"/>
        <v>5128</v>
      </c>
      <c r="M226" s="2">
        <f t="shared" si="183"/>
        <v>1543528</v>
      </c>
      <c r="N226" s="2">
        <f t="shared" si="184"/>
        <v>0</v>
      </c>
      <c r="O226" s="2">
        <f t="shared" si="185"/>
        <v>0</v>
      </c>
      <c r="P226" s="2">
        <f t="shared" si="186"/>
        <v>0</v>
      </c>
      <c r="Q226" s="2">
        <f t="shared" si="187"/>
        <v>0</v>
      </c>
      <c r="R226" s="84">
        <f t="shared" si="188"/>
        <v>0</v>
      </c>
      <c r="S226" s="2">
        <f t="shared" si="189"/>
        <v>0</v>
      </c>
      <c r="T226" s="2">
        <f t="shared" si="190"/>
        <v>0</v>
      </c>
      <c r="U226" s="2">
        <f t="shared" si="191"/>
        <v>0</v>
      </c>
      <c r="V226" s="83" t="str">
        <f t="shared" si="180"/>
        <v>N.A.</v>
      </c>
      <c r="W226" s="2">
        <f t="shared" si="192"/>
        <v>1543528</v>
      </c>
      <c r="X226" s="82"/>
      <c r="Y226" s="2">
        <v>301</v>
      </c>
      <c r="Z226">
        <f t="shared" si="193"/>
        <v>5333</v>
      </c>
      <c r="AA226">
        <f t="shared" si="194"/>
        <v>1605233</v>
      </c>
      <c r="AB226" s="2">
        <f t="shared" si="195"/>
        <v>0</v>
      </c>
      <c r="AC226" s="2">
        <f t="shared" si="196"/>
        <v>0</v>
      </c>
      <c r="AD226" s="2">
        <f t="shared" si="197"/>
        <v>0</v>
      </c>
      <c r="AE226" s="2">
        <f t="shared" si="198"/>
        <v>0</v>
      </c>
      <c r="AF226" s="84">
        <f t="shared" si="199"/>
        <v>0</v>
      </c>
      <c r="AG226" s="2">
        <f t="shared" si="200"/>
        <v>0</v>
      </c>
      <c r="AH226" s="2">
        <f t="shared" si="201"/>
        <v>0</v>
      </c>
      <c r="AI226" s="2">
        <f t="shared" si="202"/>
        <v>0</v>
      </c>
      <c r="AJ226" s="83" t="str">
        <f t="shared" si="203"/>
        <v>N.A.</v>
      </c>
      <c r="AK226" s="2">
        <f t="shared" si="204"/>
        <v>1605233</v>
      </c>
      <c r="AM226" s="2">
        <v>303</v>
      </c>
      <c r="AN226">
        <f t="shared" si="205"/>
        <v>5546</v>
      </c>
      <c r="AO226">
        <f t="shared" si="206"/>
        <v>1680438</v>
      </c>
      <c r="AP226" s="2">
        <f t="shared" si="181"/>
        <v>0</v>
      </c>
      <c r="AQ226" s="2">
        <f t="shared" si="207"/>
        <v>0</v>
      </c>
      <c r="AR226" s="2">
        <f t="shared" si="208"/>
        <v>0</v>
      </c>
      <c r="AS226" s="2">
        <f t="shared" si="209"/>
        <v>0</v>
      </c>
      <c r="AT226" s="84">
        <f t="shared" si="210"/>
        <v>0</v>
      </c>
      <c r="AU226" s="2">
        <f t="shared" si="211"/>
        <v>0</v>
      </c>
      <c r="AV226" s="2">
        <f t="shared" si="212"/>
        <v>0</v>
      </c>
      <c r="AW226" s="2">
        <f t="shared" si="213"/>
        <v>0</v>
      </c>
      <c r="AX226" s="83" t="str">
        <f t="shared" si="214"/>
        <v>N.A.</v>
      </c>
      <c r="AY226" s="2">
        <f t="shared" si="215"/>
        <v>1680438</v>
      </c>
      <c r="AZ226" s="82"/>
      <c r="BA226" s="2">
        <v>306</v>
      </c>
      <c r="BB226">
        <f t="shared" si="216"/>
        <v>5768</v>
      </c>
      <c r="BC226">
        <f t="shared" si="217"/>
        <v>1765008</v>
      </c>
      <c r="BD226" s="2">
        <f t="shared" si="218"/>
        <v>0</v>
      </c>
      <c r="BE226" s="2">
        <f t="shared" si="219"/>
        <v>0</v>
      </c>
      <c r="BF226" s="2">
        <f t="shared" si="220"/>
        <v>0</v>
      </c>
      <c r="BG226" s="2">
        <f t="shared" si="221"/>
        <v>0</v>
      </c>
      <c r="BH226" s="84">
        <f t="shared" si="222"/>
        <v>0</v>
      </c>
      <c r="BI226" s="2">
        <f t="shared" si="223"/>
        <v>0</v>
      </c>
      <c r="BJ226" s="2">
        <f t="shared" si="224"/>
        <v>0</v>
      </c>
      <c r="BK226" s="2">
        <f t="shared" si="225"/>
        <v>0</v>
      </c>
      <c r="BL226" s="83" t="str">
        <f t="shared" si="226"/>
        <v>N.A.</v>
      </c>
      <c r="BM226" s="2">
        <f t="shared" si="227"/>
        <v>1765008</v>
      </c>
      <c r="BO226" s="2">
        <v>315</v>
      </c>
      <c r="BP226">
        <f t="shared" si="228"/>
        <v>5999</v>
      </c>
      <c r="BQ226">
        <f t="shared" si="229"/>
        <v>1889685</v>
      </c>
      <c r="BR226" s="2">
        <f t="shared" si="230"/>
        <v>0</v>
      </c>
      <c r="BS226" s="2">
        <f t="shared" si="231"/>
        <v>0</v>
      </c>
      <c r="BT226" s="2">
        <f t="shared" si="232"/>
        <v>0</v>
      </c>
      <c r="BU226" s="2">
        <f t="shared" si="233"/>
        <v>0</v>
      </c>
      <c r="BV226" s="84">
        <f t="shared" si="234"/>
        <v>0</v>
      </c>
      <c r="BW226" s="2">
        <f t="shared" si="235"/>
        <v>0</v>
      </c>
      <c r="BX226" s="2">
        <f t="shared" si="236"/>
        <v>0</v>
      </c>
      <c r="BY226" s="2">
        <f t="shared" si="237"/>
        <v>0</v>
      </c>
      <c r="BZ226" s="83" t="str">
        <f t="shared" si="238"/>
        <v>N.A.</v>
      </c>
      <c r="CA226" s="2">
        <f t="shared" si="239"/>
        <v>1889685</v>
      </c>
    </row>
    <row r="227" spans="1:79" x14ac:dyDescent="0.2">
      <c r="A227">
        <v>220</v>
      </c>
      <c r="B227" s="2">
        <v>9</v>
      </c>
      <c r="C227" s="2">
        <v>4581</v>
      </c>
      <c r="D227" s="2" t="s">
        <v>191</v>
      </c>
      <c r="E227" s="2">
        <v>25652312</v>
      </c>
      <c r="F227" s="2">
        <v>5569.4</v>
      </c>
      <c r="G227" s="2">
        <v>4931</v>
      </c>
      <c r="H227" s="2">
        <v>27462711</v>
      </c>
      <c r="I227" s="2">
        <v>0</v>
      </c>
      <c r="J227" s="82"/>
      <c r="K227" s="2">
        <v>5529</v>
      </c>
      <c r="L227" s="2">
        <f t="shared" si="182"/>
        <v>5128</v>
      </c>
      <c r="M227" s="2">
        <f t="shared" si="183"/>
        <v>28352712</v>
      </c>
      <c r="N227" s="2">
        <f t="shared" si="184"/>
        <v>0</v>
      </c>
      <c r="O227" s="2">
        <f t="shared" si="185"/>
        <v>0</v>
      </c>
      <c r="P227" s="2">
        <f t="shared" si="186"/>
        <v>0</v>
      </c>
      <c r="Q227" s="2">
        <f t="shared" si="187"/>
        <v>0</v>
      </c>
      <c r="R227" s="84">
        <f t="shared" si="188"/>
        <v>0</v>
      </c>
      <c r="S227" s="2">
        <f t="shared" si="189"/>
        <v>0</v>
      </c>
      <c r="T227" s="2">
        <f t="shared" si="190"/>
        <v>0</v>
      </c>
      <c r="U227" s="2">
        <f t="shared" si="191"/>
        <v>0</v>
      </c>
      <c r="V227" s="83" t="str">
        <f t="shared" si="180"/>
        <v>N.A.</v>
      </c>
      <c r="W227" s="2">
        <f t="shared" si="192"/>
        <v>28352712</v>
      </c>
      <c r="X227" s="82"/>
      <c r="Y227" s="2">
        <v>5496</v>
      </c>
      <c r="Z227">
        <f t="shared" si="193"/>
        <v>5333</v>
      </c>
      <c r="AA227">
        <f t="shared" si="194"/>
        <v>29310168</v>
      </c>
      <c r="AB227" s="2">
        <f t="shared" si="195"/>
        <v>0</v>
      </c>
      <c r="AC227" s="2">
        <f t="shared" si="196"/>
        <v>0</v>
      </c>
      <c r="AD227" s="2">
        <f t="shared" si="197"/>
        <v>0</v>
      </c>
      <c r="AE227" s="2">
        <f t="shared" si="198"/>
        <v>0</v>
      </c>
      <c r="AF227" s="84">
        <f t="shared" si="199"/>
        <v>0</v>
      </c>
      <c r="AG227" s="2">
        <f t="shared" si="200"/>
        <v>0</v>
      </c>
      <c r="AH227" s="2">
        <f t="shared" si="201"/>
        <v>0</v>
      </c>
      <c r="AI227" s="2">
        <f t="shared" si="202"/>
        <v>0</v>
      </c>
      <c r="AJ227" s="83" t="str">
        <f t="shared" si="203"/>
        <v>N.A.</v>
      </c>
      <c r="AK227" s="2">
        <f t="shared" si="204"/>
        <v>29310168</v>
      </c>
      <c r="AM227" s="2">
        <v>5481</v>
      </c>
      <c r="AN227">
        <f t="shared" si="205"/>
        <v>5546</v>
      </c>
      <c r="AO227">
        <f t="shared" si="206"/>
        <v>30397626</v>
      </c>
      <c r="AP227" s="2">
        <f t="shared" si="181"/>
        <v>0</v>
      </c>
      <c r="AQ227" s="2">
        <f t="shared" si="207"/>
        <v>0</v>
      </c>
      <c r="AR227" s="2">
        <f t="shared" si="208"/>
        <v>0</v>
      </c>
      <c r="AS227" s="2">
        <f t="shared" si="209"/>
        <v>0</v>
      </c>
      <c r="AT227" s="84">
        <f t="shared" si="210"/>
        <v>0</v>
      </c>
      <c r="AU227" s="2">
        <f t="shared" si="211"/>
        <v>0</v>
      </c>
      <c r="AV227" s="2">
        <f t="shared" si="212"/>
        <v>0</v>
      </c>
      <c r="AW227" s="2">
        <f t="shared" si="213"/>
        <v>0</v>
      </c>
      <c r="AX227" s="83" t="str">
        <f t="shared" si="214"/>
        <v>N.A.</v>
      </c>
      <c r="AY227" s="2">
        <f t="shared" si="215"/>
        <v>30397626</v>
      </c>
      <c r="AZ227" s="82"/>
      <c r="BA227" s="2">
        <v>5493</v>
      </c>
      <c r="BB227">
        <f t="shared" si="216"/>
        <v>5768</v>
      </c>
      <c r="BC227">
        <f t="shared" si="217"/>
        <v>31683624</v>
      </c>
      <c r="BD227" s="2">
        <f t="shared" si="218"/>
        <v>0</v>
      </c>
      <c r="BE227" s="2">
        <f t="shared" si="219"/>
        <v>0</v>
      </c>
      <c r="BF227" s="2">
        <f t="shared" si="220"/>
        <v>0</v>
      </c>
      <c r="BG227" s="2">
        <f t="shared" si="221"/>
        <v>0</v>
      </c>
      <c r="BH227" s="84">
        <f t="shared" si="222"/>
        <v>0</v>
      </c>
      <c r="BI227" s="2">
        <f t="shared" si="223"/>
        <v>0</v>
      </c>
      <c r="BJ227" s="2">
        <f t="shared" si="224"/>
        <v>0</v>
      </c>
      <c r="BK227" s="2">
        <f t="shared" si="225"/>
        <v>0</v>
      </c>
      <c r="BL227" s="83" t="str">
        <f t="shared" si="226"/>
        <v>N.A.</v>
      </c>
      <c r="BM227" s="2">
        <f t="shared" si="227"/>
        <v>31683624</v>
      </c>
      <c r="BO227" s="2">
        <v>5431</v>
      </c>
      <c r="BP227">
        <f t="shared" si="228"/>
        <v>5999</v>
      </c>
      <c r="BQ227">
        <f t="shared" si="229"/>
        <v>32580569</v>
      </c>
      <c r="BR227" s="2">
        <f t="shared" si="230"/>
        <v>0</v>
      </c>
      <c r="BS227" s="2">
        <f t="shared" si="231"/>
        <v>0</v>
      </c>
      <c r="BT227" s="2">
        <f t="shared" si="232"/>
        <v>0</v>
      </c>
      <c r="BU227" s="2">
        <f t="shared" si="233"/>
        <v>0</v>
      </c>
      <c r="BV227" s="84">
        <f t="shared" si="234"/>
        <v>0</v>
      </c>
      <c r="BW227" s="2">
        <f t="shared" si="235"/>
        <v>0</v>
      </c>
      <c r="BX227" s="2">
        <f t="shared" si="236"/>
        <v>0</v>
      </c>
      <c r="BY227" s="2">
        <f t="shared" si="237"/>
        <v>0</v>
      </c>
      <c r="BZ227" s="83" t="str">
        <f t="shared" si="238"/>
        <v>N.A.</v>
      </c>
      <c r="CA227" s="2">
        <f t="shared" si="239"/>
        <v>32580569</v>
      </c>
    </row>
    <row r="228" spans="1:79" x14ac:dyDescent="0.2">
      <c r="A228">
        <v>221</v>
      </c>
      <c r="B228" s="2">
        <v>7</v>
      </c>
      <c r="C228" s="2">
        <v>4599</v>
      </c>
      <c r="D228" s="2" t="s">
        <v>192</v>
      </c>
      <c r="E228" s="2">
        <v>3930862</v>
      </c>
      <c r="F228" s="2">
        <v>774.1</v>
      </c>
      <c r="G228" s="2">
        <v>5043</v>
      </c>
      <c r="H228" s="2">
        <v>3903786</v>
      </c>
      <c r="I228" s="2">
        <v>21661</v>
      </c>
      <c r="J228" s="82"/>
      <c r="K228" s="2">
        <v>772</v>
      </c>
      <c r="L228" s="2">
        <f t="shared" si="182"/>
        <v>5240</v>
      </c>
      <c r="M228" s="2">
        <f t="shared" si="183"/>
        <v>4045280</v>
      </c>
      <c r="N228" s="2">
        <f t="shared" si="184"/>
        <v>0</v>
      </c>
      <c r="O228" s="2">
        <f t="shared" si="185"/>
        <v>0</v>
      </c>
      <c r="P228" s="2">
        <f t="shared" si="186"/>
        <v>0</v>
      </c>
      <c r="Q228" s="2">
        <f t="shared" si="187"/>
        <v>0</v>
      </c>
      <c r="R228" s="84">
        <f t="shared" si="188"/>
        <v>0</v>
      </c>
      <c r="S228" s="2">
        <f t="shared" si="189"/>
        <v>0</v>
      </c>
      <c r="T228" s="2">
        <f t="shared" si="190"/>
        <v>0</v>
      </c>
      <c r="U228" s="2">
        <f t="shared" si="191"/>
        <v>0</v>
      </c>
      <c r="V228" s="83" t="str">
        <f t="shared" si="180"/>
        <v>N.A.</v>
      </c>
      <c r="W228" s="2">
        <f t="shared" si="192"/>
        <v>4045280</v>
      </c>
      <c r="X228" s="82"/>
      <c r="Y228" s="2">
        <v>744</v>
      </c>
      <c r="Z228">
        <f t="shared" si="193"/>
        <v>5445</v>
      </c>
      <c r="AA228">
        <f t="shared" si="194"/>
        <v>4051080</v>
      </c>
      <c r="AB228" s="2">
        <f t="shared" si="195"/>
        <v>0</v>
      </c>
      <c r="AC228" s="2">
        <f t="shared" si="196"/>
        <v>34653</v>
      </c>
      <c r="AD228" s="2">
        <f t="shared" si="197"/>
        <v>0</v>
      </c>
      <c r="AE228" s="2">
        <f t="shared" si="198"/>
        <v>34653</v>
      </c>
      <c r="AF228" s="84">
        <f t="shared" si="199"/>
        <v>34653</v>
      </c>
      <c r="AG228" s="2">
        <f t="shared" si="200"/>
        <v>0</v>
      </c>
      <c r="AH228" s="2">
        <f t="shared" si="201"/>
        <v>1</v>
      </c>
      <c r="AI228" s="2">
        <f t="shared" si="202"/>
        <v>1</v>
      </c>
      <c r="AJ228" s="83" t="str">
        <f t="shared" si="203"/>
        <v>101% Adj.</v>
      </c>
      <c r="AK228" s="2">
        <f t="shared" si="204"/>
        <v>4085733</v>
      </c>
      <c r="AM228" s="2">
        <v>741</v>
      </c>
      <c r="AN228">
        <f t="shared" si="205"/>
        <v>5658</v>
      </c>
      <c r="AO228">
        <f t="shared" si="206"/>
        <v>4192578</v>
      </c>
      <c r="AP228" s="2">
        <f t="shared" si="181"/>
        <v>0</v>
      </c>
      <c r="AQ228" s="2">
        <f t="shared" si="207"/>
        <v>0</v>
      </c>
      <c r="AR228" s="2">
        <f t="shared" si="208"/>
        <v>0</v>
      </c>
      <c r="AS228" s="2">
        <f t="shared" si="209"/>
        <v>0</v>
      </c>
      <c r="AT228" s="84">
        <f t="shared" si="210"/>
        <v>0</v>
      </c>
      <c r="AU228" s="2">
        <f t="shared" si="211"/>
        <v>0</v>
      </c>
      <c r="AV228" s="2">
        <f t="shared" si="212"/>
        <v>0</v>
      </c>
      <c r="AW228" s="2">
        <f t="shared" si="213"/>
        <v>0</v>
      </c>
      <c r="AX228" s="83" t="str">
        <f t="shared" si="214"/>
        <v>N.A.</v>
      </c>
      <c r="AY228" s="2">
        <f t="shared" si="215"/>
        <v>4192578</v>
      </c>
      <c r="AZ228" s="82"/>
      <c r="BA228" s="2">
        <v>727</v>
      </c>
      <c r="BB228">
        <f t="shared" si="216"/>
        <v>5880</v>
      </c>
      <c r="BC228">
        <f t="shared" si="217"/>
        <v>4274760</v>
      </c>
      <c r="BD228" s="2">
        <f t="shared" si="218"/>
        <v>0</v>
      </c>
      <c r="BE228" s="2">
        <f t="shared" si="219"/>
        <v>0</v>
      </c>
      <c r="BF228" s="2">
        <f t="shared" si="220"/>
        <v>0</v>
      </c>
      <c r="BG228" s="2">
        <f t="shared" si="221"/>
        <v>0</v>
      </c>
      <c r="BH228" s="84">
        <f t="shared" si="222"/>
        <v>0</v>
      </c>
      <c r="BI228" s="2">
        <f t="shared" si="223"/>
        <v>0</v>
      </c>
      <c r="BJ228" s="2">
        <f t="shared" si="224"/>
        <v>0</v>
      </c>
      <c r="BK228" s="2">
        <f t="shared" si="225"/>
        <v>0</v>
      </c>
      <c r="BL228" s="83" t="str">
        <f t="shared" si="226"/>
        <v>N.A.</v>
      </c>
      <c r="BM228" s="2">
        <f t="shared" si="227"/>
        <v>4274760</v>
      </c>
      <c r="BO228" s="2">
        <v>715</v>
      </c>
      <c r="BP228">
        <f t="shared" si="228"/>
        <v>6111</v>
      </c>
      <c r="BQ228">
        <f t="shared" si="229"/>
        <v>4369365</v>
      </c>
      <c r="BR228" s="2">
        <f t="shared" si="230"/>
        <v>0</v>
      </c>
      <c r="BS228" s="2">
        <f t="shared" si="231"/>
        <v>0</v>
      </c>
      <c r="BT228" s="2">
        <f t="shared" si="232"/>
        <v>0</v>
      </c>
      <c r="BU228" s="2">
        <f t="shared" si="233"/>
        <v>0</v>
      </c>
      <c r="BV228" s="84">
        <f t="shared" si="234"/>
        <v>0</v>
      </c>
      <c r="BW228" s="2">
        <f t="shared" si="235"/>
        <v>0</v>
      </c>
      <c r="BX228" s="2">
        <f t="shared" si="236"/>
        <v>0</v>
      </c>
      <c r="BY228" s="2">
        <f t="shared" si="237"/>
        <v>0</v>
      </c>
      <c r="BZ228" s="83" t="str">
        <f t="shared" si="238"/>
        <v>N.A.</v>
      </c>
      <c r="CA228" s="2">
        <f t="shared" si="239"/>
        <v>4369365</v>
      </c>
    </row>
    <row r="229" spans="1:79" x14ac:dyDescent="0.2">
      <c r="A229">
        <v>222</v>
      </c>
      <c r="B229" s="2">
        <v>11</v>
      </c>
      <c r="C229" s="2">
        <v>4617</v>
      </c>
      <c r="D229" s="2" t="s">
        <v>193</v>
      </c>
      <c r="E229" s="2">
        <v>7347792</v>
      </c>
      <c r="F229" s="2">
        <v>1531.6</v>
      </c>
      <c r="G229" s="2">
        <v>4931</v>
      </c>
      <c r="H229" s="2">
        <v>7552320</v>
      </c>
      <c r="I229" s="2">
        <v>0</v>
      </c>
      <c r="J229" s="82"/>
      <c r="K229" s="2">
        <v>1487</v>
      </c>
      <c r="L229" s="2">
        <f t="shared" si="182"/>
        <v>5128</v>
      </c>
      <c r="M229" s="2">
        <f t="shared" si="183"/>
        <v>7625336</v>
      </c>
      <c r="N229" s="2">
        <f t="shared" si="184"/>
        <v>0</v>
      </c>
      <c r="O229" s="2">
        <f t="shared" si="185"/>
        <v>2507</v>
      </c>
      <c r="P229" s="2">
        <f t="shared" si="186"/>
        <v>0</v>
      </c>
      <c r="Q229" s="2">
        <f t="shared" si="187"/>
        <v>2507</v>
      </c>
      <c r="R229" s="84">
        <f t="shared" si="188"/>
        <v>2507</v>
      </c>
      <c r="S229" s="2">
        <f t="shared" si="189"/>
        <v>0</v>
      </c>
      <c r="T229" s="2">
        <f t="shared" si="190"/>
        <v>1</v>
      </c>
      <c r="U229" s="2">
        <f t="shared" si="191"/>
        <v>1</v>
      </c>
      <c r="V229" s="83" t="str">
        <f t="shared" si="180"/>
        <v>101% Adj.</v>
      </c>
      <c r="W229" s="2">
        <f t="shared" si="192"/>
        <v>7627843</v>
      </c>
      <c r="X229" s="82"/>
      <c r="Y229" s="2">
        <v>1463</v>
      </c>
      <c r="Z229">
        <f t="shared" si="193"/>
        <v>5333</v>
      </c>
      <c r="AA229">
        <f t="shared" si="194"/>
        <v>7802179</v>
      </c>
      <c r="AB229" s="2">
        <f t="shared" si="195"/>
        <v>0</v>
      </c>
      <c r="AC229" s="2">
        <f t="shared" si="196"/>
        <v>0</v>
      </c>
      <c r="AD229" s="2">
        <f t="shared" si="197"/>
        <v>0</v>
      </c>
      <c r="AE229" s="2">
        <f t="shared" si="198"/>
        <v>0</v>
      </c>
      <c r="AF229" s="84">
        <f t="shared" si="199"/>
        <v>0</v>
      </c>
      <c r="AG229" s="2">
        <f t="shared" si="200"/>
        <v>0</v>
      </c>
      <c r="AH229" s="2">
        <f t="shared" si="201"/>
        <v>0</v>
      </c>
      <c r="AI229" s="2">
        <f t="shared" si="202"/>
        <v>0</v>
      </c>
      <c r="AJ229" s="83" t="str">
        <f t="shared" si="203"/>
        <v>N.A.</v>
      </c>
      <c r="AK229" s="2">
        <f t="shared" si="204"/>
        <v>7802179</v>
      </c>
      <c r="AM229" s="2">
        <v>1423</v>
      </c>
      <c r="AN229">
        <f t="shared" si="205"/>
        <v>5546</v>
      </c>
      <c r="AO229">
        <f t="shared" si="206"/>
        <v>7891958</v>
      </c>
      <c r="AP229" s="2">
        <f t="shared" si="181"/>
        <v>0</v>
      </c>
      <c r="AQ229" s="2">
        <f t="shared" si="207"/>
        <v>0</v>
      </c>
      <c r="AR229" s="2">
        <f t="shared" si="208"/>
        <v>0</v>
      </c>
      <c r="AS229" s="2">
        <f t="shared" si="209"/>
        <v>0</v>
      </c>
      <c r="AT229" s="84">
        <f t="shared" si="210"/>
        <v>0</v>
      </c>
      <c r="AU229" s="2">
        <f t="shared" si="211"/>
        <v>0</v>
      </c>
      <c r="AV229" s="2">
        <f t="shared" si="212"/>
        <v>0</v>
      </c>
      <c r="AW229" s="2">
        <f t="shared" si="213"/>
        <v>0</v>
      </c>
      <c r="AX229" s="83" t="str">
        <f t="shared" si="214"/>
        <v>N.A.</v>
      </c>
      <c r="AY229" s="2">
        <f t="shared" si="215"/>
        <v>7891958</v>
      </c>
      <c r="AZ229" s="82"/>
      <c r="BA229" s="2">
        <v>1403</v>
      </c>
      <c r="BB229">
        <f t="shared" si="216"/>
        <v>5768</v>
      </c>
      <c r="BC229">
        <f t="shared" si="217"/>
        <v>8092504</v>
      </c>
      <c r="BD229" s="2">
        <f t="shared" si="218"/>
        <v>0</v>
      </c>
      <c r="BE229" s="2">
        <f t="shared" si="219"/>
        <v>0</v>
      </c>
      <c r="BF229" s="2">
        <f t="shared" si="220"/>
        <v>0</v>
      </c>
      <c r="BG229" s="2">
        <f t="shared" si="221"/>
        <v>0</v>
      </c>
      <c r="BH229" s="84">
        <f t="shared" si="222"/>
        <v>0</v>
      </c>
      <c r="BI229" s="2">
        <f t="shared" si="223"/>
        <v>0</v>
      </c>
      <c r="BJ229" s="2">
        <f t="shared" si="224"/>
        <v>0</v>
      </c>
      <c r="BK229" s="2">
        <f t="shared" si="225"/>
        <v>0</v>
      </c>
      <c r="BL229" s="83" t="str">
        <f t="shared" si="226"/>
        <v>N.A.</v>
      </c>
      <c r="BM229" s="2">
        <f t="shared" si="227"/>
        <v>8092504</v>
      </c>
      <c r="BO229" s="2">
        <v>1378</v>
      </c>
      <c r="BP229">
        <f t="shared" si="228"/>
        <v>5999</v>
      </c>
      <c r="BQ229">
        <f t="shared" si="229"/>
        <v>8266622</v>
      </c>
      <c r="BR229" s="2">
        <f t="shared" si="230"/>
        <v>0</v>
      </c>
      <c r="BS229" s="2">
        <f t="shared" si="231"/>
        <v>0</v>
      </c>
      <c r="BT229" s="2">
        <f t="shared" si="232"/>
        <v>0</v>
      </c>
      <c r="BU229" s="2">
        <f t="shared" si="233"/>
        <v>0</v>
      </c>
      <c r="BV229" s="84">
        <f t="shared" si="234"/>
        <v>0</v>
      </c>
      <c r="BW229" s="2">
        <f t="shared" si="235"/>
        <v>0</v>
      </c>
      <c r="BX229" s="2">
        <f t="shared" si="236"/>
        <v>0</v>
      </c>
      <c r="BY229" s="2">
        <f t="shared" si="237"/>
        <v>0</v>
      </c>
      <c r="BZ229" s="83" t="str">
        <f t="shared" si="238"/>
        <v>N.A.</v>
      </c>
      <c r="CA229" s="2">
        <f t="shared" si="239"/>
        <v>8266622</v>
      </c>
    </row>
    <row r="230" spans="1:79" x14ac:dyDescent="0.2">
      <c r="A230">
        <v>223</v>
      </c>
      <c r="B230" s="2">
        <v>5</v>
      </c>
      <c r="C230" s="2">
        <v>4644</v>
      </c>
      <c r="D230" s="2" t="s">
        <v>197</v>
      </c>
      <c r="E230" s="2">
        <v>2265894</v>
      </c>
      <c r="F230" s="2">
        <v>504.4</v>
      </c>
      <c r="G230" s="2">
        <v>5020</v>
      </c>
      <c r="H230" s="2">
        <v>2532088</v>
      </c>
      <c r="I230" s="2">
        <v>0</v>
      </c>
      <c r="J230" s="82"/>
      <c r="K230" s="2">
        <v>503</v>
      </c>
      <c r="L230" s="2">
        <f t="shared" si="182"/>
        <v>5217</v>
      </c>
      <c r="M230" s="2">
        <f t="shared" si="183"/>
        <v>2624151</v>
      </c>
      <c r="N230" s="2">
        <f t="shared" si="184"/>
        <v>0</v>
      </c>
      <c r="O230" s="2">
        <f t="shared" si="185"/>
        <v>0</v>
      </c>
      <c r="P230" s="2">
        <f t="shared" si="186"/>
        <v>0</v>
      </c>
      <c r="Q230" s="2">
        <f t="shared" si="187"/>
        <v>0</v>
      </c>
      <c r="R230" s="84">
        <f t="shared" si="188"/>
        <v>0</v>
      </c>
      <c r="S230" s="2">
        <f t="shared" si="189"/>
        <v>0</v>
      </c>
      <c r="T230" s="2">
        <f t="shared" si="190"/>
        <v>0</v>
      </c>
      <c r="U230" s="2">
        <f t="shared" si="191"/>
        <v>0</v>
      </c>
      <c r="V230" s="83" t="str">
        <f t="shared" si="180"/>
        <v>N.A.</v>
      </c>
      <c r="W230" s="2">
        <f t="shared" si="192"/>
        <v>2624151</v>
      </c>
      <c r="X230" s="82"/>
      <c r="Y230" s="2">
        <v>496</v>
      </c>
      <c r="Z230">
        <f t="shared" si="193"/>
        <v>5422</v>
      </c>
      <c r="AA230">
        <f t="shared" si="194"/>
        <v>2689312</v>
      </c>
      <c r="AB230" s="2">
        <f t="shared" si="195"/>
        <v>0</v>
      </c>
      <c r="AC230" s="2">
        <f t="shared" si="196"/>
        <v>0</v>
      </c>
      <c r="AD230" s="2">
        <f t="shared" si="197"/>
        <v>0</v>
      </c>
      <c r="AE230" s="2">
        <f t="shared" si="198"/>
        <v>0</v>
      </c>
      <c r="AF230" s="84">
        <f t="shared" si="199"/>
        <v>0</v>
      </c>
      <c r="AG230" s="2">
        <f t="shared" si="200"/>
        <v>0</v>
      </c>
      <c r="AH230" s="2">
        <f t="shared" si="201"/>
        <v>0</v>
      </c>
      <c r="AI230" s="2">
        <f t="shared" si="202"/>
        <v>0</v>
      </c>
      <c r="AJ230" s="83" t="str">
        <f t="shared" si="203"/>
        <v>N.A.</v>
      </c>
      <c r="AK230" s="2">
        <f t="shared" si="204"/>
        <v>2689312</v>
      </c>
      <c r="AM230" s="2">
        <v>488</v>
      </c>
      <c r="AN230">
        <f t="shared" si="205"/>
        <v>5635</v>
      </c>
      <c r="AO230">
        <f t="shared" si="206"/>
        <v>2749880</v>
      </c>
      <c r="AP230" s="2">
        <f t="shared" si="181"/>
        <v>0</v>
      </c>
      <c r="AQ230" s="2">
        <f t="shared" si="207"/>
        <v>0</v>
      </c>
      <c r="AR230" s="2">
        <f t="shared" si="208"/>
        <v>0</v>
      </c>
      <c r="AS230" s="2">
        <f t="shared" si="209"/>
        <v>0</v>
      </c>
      <c r="AT230" s="84">
        <f t="shared" si="210"/>
        <v>0</v>
      </c>
      <c r="AU230" s="2">
        <f t="shared" si="211"/>
        <v>0</v>
      </c>
      <c r="AV230" s="2">
        <f t="shared" si="212"/>
        <v>0</v>
      </c>
      <c r="AW230" s="2">
        <f t="shared" si="213"/>
        <v>0</v>
      </c>
      <c r="AX230" s="83" t="str">
        <f t="shared" si="214"/>
        <v>N.A.</v>
      </c>
      <c r="AY230" s="2">
        <f t="shared" si="215"/>
        <v>2749880</v>
      </c>
      <c r="AZ230" s="82"/>
      <c r="BA230" s="2">
        <v>490</v>
      </c>
      <c r="BB230">
        <f t="shared" si="216"/>
        <v>5857</v>
      </c>
      <c r="BC230">
        <f t="shared" si="217"/>
        <v>2869930</v>
      </c>
      <c r="BD230" s="2">
        <f t="shared" si="218"/>
        <v>0</v>
      </c>
      <c r="BE230" s="2">
        <f t="shared" si="219"/>
        <v>0</v>
      </c>
      <c r="BF230" s="2">
        <f t="shared" si="220"/>
        <v>0</v>
      </c>
      <c r="BG230" s="2">
        <f t="shared" si="221"/>
        <v>0</v>
      </c>
      <c r="BH230" s="84">
        <f t="shared" si="222"/>
        <v>0</v>
      </c>
      <c r="BI230" s="2">
        <f t="shared" si="223"/>
        <v>0</v>
      </c>
      <c r="BJ230" s="2">
        <f t="shared" si="224"/>
        <v>0</v>
      </c>
      <c r="BK230" s="2">
        <f t="shared" si="225"/>
        <v>0</v>
      </c>
      <c r="BL230" s="83" t="str">
        <f t="shared" si="226"/>
        <v>N.A.</v>
      </c>
      <c r="BM230" s="2">
        <f t="shared" si="227"/>
        <v>2869930</v>
      </c>
      <c r="BO230" s="2">
        <v>490</v>
      </c>
      <c r="BP230">
        <f t="shared" si="228"/>
        <v>6088</v>
      </c>
      <c r="BQ230">
        <f t="shared" si="229"/>
        <v>2983120</v>
      </c>
      <c r="BR230" s="2">
        <f t="shared" si="230"/>
        <v>0</v>
      </c>
      <c r="BS230" s="2">
        <f t="shared" si="231"/>
        <v>0</v>
      </c>
      <c r="BT230" s="2">
        <f t="shared" si="232"/>
        <v>0</v>
      </c>
      <c r="BU230" s="2">
        <f t="shared" si="233"/>
        <v>0</v>
      </c>
      <c r="BV230" s="84">
        <f t="shared" si="234"/>
        <v>0</v>
      </c>
      <c r="BW230" s="2">
        <f t="shared" si="235"/>
        <v>0</v>
      </c>
      <c r="BX230" s="2">
        <f t="shared" si="236"/>
        <v>0</v>
      </c>
      <c r="BY230" s="2">
        <f t="shared" si="237"/>
        <v>0</v>
      </c>
      <c r="BZ230" s="83" t="str">
        <f t="shared" si="238"/>
        <v>N.A.</v>
      </c>
      <c r="CA230" s="2">
        <f t="shared" si="239"/>
        <v>2983120</v>
      </c>
    </row>
    <row r="231" spans="1:79" x14ac:dyDescent="0.2">
      <c r="A231">
        <v>224</v>
      </c>
      <c r="B231" s="2">
        <v>1</v>
      </c>
      <c r="C231" s="2">
        <v>4662</v>
      </c>
      <c r="D231" s="2" t="s">
        <v>194</v>
      </c>
      <c r="E231" s="2">
        <v>5647689</v>
      </c>
      <c r="F231" s="2">
        <v>1111.8</v>
      </c>
      <c r="G231" s="2">
        <v>4931</v>
      </c>
      <c r="H231" s="2">
        <v>5482286</v>
      </c>
      <c r="I231" s="2">
        <v>132322</v>
      </c>
      <c r="J231" s="82"/>
      <c r="K231" s="2">
        <v>1106</v>
      </c>
      <c r="L231" s="2">
        <f t="shared" si="182"/>
        <v>5128</v>
      </c>
      <c r="M231" s="2">
        <f t="shared" si="183"/>
        <v>5671568</v>
      </c>
      <c r="N231" s="2">
        <f t="shared" si="184"/>
        <v>0</v>
      </c>
      <c r="O231" s="2">
        <f t="shared" si="185"/>
        <v>0</v>
      </c>
      <c r="P231" s="2">
        <f t="shared" si="186"/>
        <v>0</v>
      </c>
      <c r="Q231" s="2">
        <f t="shared" si="187"/>
        <v>0</v>
      </c>
      <c r="R231" s="84">
        <f t="shared" si="188"/>
        <v>0</v>
      </c>
      <c r="S231" s="2">
        <f t="shared" si="189"/>
        <v>0</v>
      </c>
      <c r="T231" s="2">
        <f t="shared" si="190"/>
        <v>0</v>
      </c>
      <c r="U231" s="2">
        <f t="shared" si="191"/>
        <v>0</v>
      </c>
      <c r="V231" s="83" t="str">
        <f t="shared" si="180"/>
        <v>N.A.</v>
      </c>
      <c r="W231" s="2">
        <f t="shared" si="192"/>
        <v>5671568</v>
      </c>
      <c r="X231" s="82"/>
      <c r="Y231" s="2">
        <v>1081</v>
      </c>
      <c r="Z231">
        <f t="shared" si="193"/>
        <v>5333</v>
      </c>
      <c r="AA231">
        <f t="shared" si="194"/>
        <v>5764973</v>
      </c>
      <c r="AB231" s="2">
        <f t="shared" si="195"/>
        <v>0</v>
      </c>
      <c r="AC231" s="2">
        <f t="shared" si="196"/>
        <v>0</v>
      </c>
      <c r="AD231" s="2">
        <f t="shared" si="197"/>
        <v>0</v>
      </c>
      <c r="AE231" s="2">
        <f t="shared" si="198"/>
        <v>0</v>
      </c>
      <c r="AF231" s="84">
        <f t="shared" si="199"/>
        <v>0</v>
      </c>
      <c r="AG231" s="2">
        <f t="shared" si="200"/>
        <v>0</v>
      </c>
      <c r="AH231" s="2">
        <f t="shared" si="201"/>
        <v>0</v>
      </c>
      <c r="AI231" s="2">
        <f t="shared" si="202"/>
        <v>0</v>
      </c>
      <c r="AJ231" s="83" t="str">
        <f t="shared" si="203"/>
        <v>N.A.</v>
      </c>
      <c r="AK231" s="2">
        <f t="shared" si="204"/>
        <v>5764973</v>
      </c>
      <c r="AM231" s="2">
        <v>1043</v>
      </c>
      <c r="AN231">
        <f t="shared" si="205"/>
        <v>5546</v>
      </c>
      <c r="AO231">
        <f t="shared" si="206"/>
        <v>5784478</v>
      </c>
      <c r="AP231" s="2">
        <f t="shared" si="181"/>
        <v>0</v>
      </c>
      <c r="AQ231" s="2">
        <f t="shared" si="207"/>
        <v>38145</v>
      </c>
      <c r="AR231" s="2">
        <f t="shared" si="208"/>
        <v>0</v>
      </c>
      <c r="AS231" s="2">
        <f t="shared" si="209"/>
        <v>38145</v>
      </c>
      <c r="AT231" s="84">
        <f t="shared" si="210"/>
        <v>38145</v>
      </c>
      <c r="AU231" s="2">
        <f t="shared" si="211"/>
        <v>0</v>
      </c>
      <c r="AV231" s="2">
        <f t="shared" si="212"/>
        <v>1</v>
      </c>
      <c r="AW231" s="2">
        <f t="shared" si="213"/>
        <v>1</v>
      </c>
      <c r="AX231" s="83" t="str">
        <f t="shared" si="214"/>
        <v>101% Adj.</v>
      </c>
      <c r="AY231" s="2">
        <f t="shared" si="215"/>
        <v>5822623</v>
      </c>
      <c r="AZ231" s="82"/>
      <c r="BA231" s="2">
        <v>1017</v>
      </c>
      <c r="BB231">
        <f t="shared" si="216"/>
        <v>5768</v>
      </c>
      <c r="BC231">
        <f t="shared" si="217"/>
        <v>5866056</v>
      </c>
      <c r="BD231" s="2">
        <f t="shared" si="218"/>
        <v>0</v>
      </c>
      <c r="BE231" s="2">
        <f t="shared" si="219"/>
        <v>0</v>
      </c>
      <c r="BF231" s="2">
        <f t="shared" si="220"/>
        <v>0</v>
      </c>
      <c r="BG231" s="2">
        <f t="shared" si="221"/>
        <v>0</v>
      </c>
      <c r="BH231" s="84">
        <f t="shared" si="222"/>
        <v>0</v>
      </c>
      <c r="BI231" s="2">
        <f t="shared" si="223"/>
        <v>0</v>
      </c>
      <c r="BJ231" s="2">
        <f t="shared" si="224"/>
        <v>0</v>
      </c>
      <c r="BK231" s="2">
        <f t="shared" si="225"/>
        <v>0</v>
      </c>
      <c r="BL231" s="83" t="str">
        <f t="shared" si="226"/>
        <v>N.A.</v>
      </c>
      <c r="BM231" s="2">
        <f t="shared" si="227"/>
        <v>5866056</v>
      </c>
      <c r="BO231" s="2">
        <v>986</v>
      </c>
      <c r="BP231">
        <f t="shared" si="228"/>
        <v>5999</v>
      </c>
      <c r="BQ231">
        <f t="shared" si="229"/>
        <v>5915014</v>
      </c>
      <c r="BR231" s="2">
        <f t="shared" si="230"/>
        <v>0</v>
      </c>
      <c r="BS231" s="2">
        <f t="shared" si="231"/>
        <v>9703</v>
      </c>
      <c r="BT231" s="2">
        <f t="shared" si="232"/>
        <v>0</v>
      </c>
      <c r="BU231" s="2">
        <f t="shared" si="233"/>
        <v>9703</v>
      </c>
      <c r="BV231" s="84">
        <f t="shared" si="234"/>
        <v>9703</v>
      </c>
      <c r="BW231" s="2">
        <f t="shared" si="235"/>
        <v>0</v>
      </c>
      <c r="BX231" s="2">
        <f t="shared" si="236"/>
        <v>1</v>
      </c>
      <c r="BY231" s="2">
        <f t="shared" si="237"/>
        <v>1</v>
      </c>
      <c r="BZ231" s="83" t="str">
        <f t="shared" si="238"/>
        <v>101% Adj.</v>
      </c>
      <c r="CA231" s="2">
        <f t="shared" si="239"/>
        <v>5924717</v>
      </c>
    </row>
    <row r="232" spans="1:79" x14ac:dyDescent="0.2">
      <c r="A232">
        <v>225</v>
      </c>
      <c r="B232" s="2">
        <v>16</v>
      </c>
      <c r="C232" s="2">
        <v>4689</v>
      </c>
      <c r="D232" s="2" t="s">
        <v>195</v>
      </c>
      <c r="E232" s="2">
        <v>2693516</v>
      </c>
      <c r="F232" s="2">
        <v>572.70000000000005</v>
      </c>
      <c r="G232" s="2">
        <v>4931</v>
      </c>
      <c r="H232" s="2">
        <v>2823984</v>
      </c>
      <c r="I232" s="2">
        <v>0</v>
      </c>
      <c r="J232" s="82"/>
      <c r="K232" s="2">
        <v>561</v>
      </c>
      <c r="L232" s="2">
        <f t="shared" si="182"/>
        <v>5128</v>
      </c>
      <c r="M232" s="2">
        <f t="shared" si="183"/>
        <v>2876808</v>
      </c>
      <c r="N232" s="2">
        <f t="shared" si="184"/>
        <v>0</v>
      </c>
      <c r="O232" s="2">
        <f t="shared" si="185"/>
        <v>0</v>
      </c>
      <c r="P232" s="2">
        <f t="shared" si="186"/>
        <v>0</v>
      </c>
      <c r="Q232" s="2">
        <f t="shared" si="187"/>
        <v>0</v>
      </c>
      <c r="R232" s="84">
        <f t="shared" si="188"/>
        <v>0</v>
      </c>
      <c r="S232" s="2">
        <f t="shared" si="189"/>
        <v>0</v>
      </c>
      <c r="T232" s="2">
        <f t="shared" si="190"/>
        <v>0</v>
      </c>
      <c r="U232" s="2">
        <f t="shared" si="191"/>
        <v>0</v>
      </c>
      <c r="V232" s="83" t="str">
        <f t="shared" si="180"/>
        <v>N.A.</v>
      </c>
      <c r="W232" s="2">
        <f t="shared" si="192"/>
        <v>2876808</v>
      </c>
      <c r="X232" s="82"/>
      <c r="Y232" s="2">
        <v>556</v>
      </c>
      <c r="Z232">
        <f t="shared" si="193"/>
        <v>5333</v>
      </c>
      <c r="AA232">
        <f t="shared" si="194"/>
        <v>2965148</v>
      </c>
      <c r="AB232" s="2">
        <f t="shared" si="195"/>
        <v>0</v>
      </c>
      <c r="AC232" s="2">
        <f t="shared" si="196"/>
        <v>0</v>
      </c>
      <c r="AD232" s="2">
        <f t="shared" si="197"/>
        <v>0</v>
      </c>
      <c r="AE232" s="2">
        <f t="shared" si="198"/>
        <v>0</v>
      </c>
      <c r="AF232" s="84">
        <f t="shared" si="199"/>
        <v>0</v>
      </c>
      <c r="AG232" s="2">
        <f t="shared" si="200"/>
        <v>0</v>
      </c>
      <c r="AH232" s="2">
        <f t="shared" si="201"/>
        <v>0</v>
      </c>
      <c r="AI232" s="2">
        <f t="shared" si="202"/>
        <v>0</v>
      </c>
      <c r="AJ232" s="83" t="str">
        <f t="shared" si="203"/>
        <v>N.A.</v>
      </c>
      <c r="AK232" s="2">
        <f t="shared" si="204"/>
        <v>2965148</v>
      </c>
      <c r="AM232" s="2">
        <v>550</v>
      </c>
      <c r="AN232">
        <f t="shared" si="205"/>
        <v>5546</v>
      </c>
      <c r="AO232">
        <f t="shared" si="206"/>
        <v>3050300</v>
      </c>
      <c r="AP232" s="2">
        <f t="shared" si="181"/>
        <v>0</v>
      </c>
      <c r="AQ232" s="2">
        <f t="shared" si="207"/>
        <v>0</v>
      </c>
      <c r="AR232" s="2">
        <f t="shared" si="208"/>
        <v>0</v>
      </c>
      <c r="AS232" s="2">
        <f t="shared" si="209"/>
        <v>0</v>
      </c>
      <c r="AT232" s="84">
        <f t="shared" si="210"/>
        <v>0</v>
      </c>
      <c r="AU232" s="2">
        <f t="shared" si="211"/>
        <v>0</v>
      </c>
      <c r="AV232" s="2">
        <f t="shared" si="212"/>
        <v>0</v>
      </c>
      <c r="AW232" s="2">
        <f t="shared" si="213"/>
        <v>0</v>
      </c>
      <c r="AX232" s="83" t="str">
        <f t="shared" si="214"/>
        <v>N.A.</v>
      </c>
      <c r="AY232" s="2">
        <f t="shared" si="215"/>
        <v>3050300</v>
      </c>
      <c r="AZ232" s="82"/>
      <c r="BA232" s="2">
        <v>541</v>
      </c>
      <c r="BB232">
        <f t="shared" si="216"/>
        <v>5768</v>
      </c>
      <c r="BC232">
        <f t="shared" si="217"/>
        <v>3120488</v>
      </c>
      <c r="BD232" s="2">
        <f t="shared" si="218"/>
        <v>0</v>
      </c>
      <c r="BE232" s="2">
        <f t="shared" si="219"/>
        <v>0</v>
      </c>
      <c r="BF232" s="2">
        <f t="shared" si="220"/>
        <v>0</v>
      </c>
      <c r="BG232" s="2">
        <f t="shared" si="221"/>
        <v>0</v>
      </c>
      <c r="BH232" s="84">
        <f t="shared" si="222"/>
        <v>0</v>
      </c>
      <c r="BI232" s="2">
        <f t="shared" si="223"/>
        <v>0</v>
      </c>
      <c r="BJ232" s="2">
        <f t="shared" si="224"/>
        <v>0</v>
      </c>
      <c r="BK232" s="2">
        <f t="shared" si="225"/>
        <v>0</v>
      </c>
      <c r="BL232" s="83" t="str">
        <f t="shared" si="226"/>
        <v>N.A.</v>
      </c>
      <c r="BM232" s="2">
        <f t="shared" si="227"/>
        <v>3120488</v>
      </c>
      <c r="BO232" s="2">
        <v>528</v>
      </c>
      <c r="BP232">
        <f t="shared" si="228"/>
        <v>5999</v>
      </c>
      <c r="BQ232">
        <f t="shared" si="229"/>
        <v>3167472</v>
      </c>
      <c r="BR232" s="2">
        <f t="shared" si="230"/>
        <v>0</v>
      </c>
      <c r="BS232" s="2">
        <f t="shared" si="231"/>
        <v>0</v>
      </c>
      <c r="BT232" s="2">
        <f t="shared" si="232"/>
        <v>0</v>
      </c>
      <c r="BU232" s="2">
        <f t="shared" si="233"/>
        <v>0</v>
      </c>
      <c r="BV232" s="84">
        <f t="shared" si="234"/>
        <v>0</v>
      </c>
      <c r="BW232" s="2">
        <f t="shared" si="235"/>
        <v>0</v>
      </c>
      <c r="BX232" s="2">
        <f t="shared" si="236"/>
        <v>0</v>
      </c>
      <c r="BY232" s="2">
        <f t="shared" si="237"/>
        <v>0</v>
      </c>
      <c r="BZ232" s="83" t="str">
        <f t="shared" si="238"/>
        <v>N.A.</v>
      </c>
      <c r="CA232" s="2">
        <f t="shared" si="239"/>
        <v>3167472</v>
      </c>
    </row>
    <row r="233" spans="1:79" x14ac:dyDescent="0.2">
      <c r="A233">
        <v>226</v>
      </c>
      <c r="B233" s="2">
        <v>14</v>
      </c>
      <c r="C233" s="2">
        <v>4698</v>
      </c>
      <c r="D233" s="2" t="s">
        <v>196</v>
      </c>
      <c r="E233" s="2">
        <v>890217</v>
      </c>
      <c r="F233" s="2">
        <v>175</v>
      </c>
      <c r="G233" s="2">
        <v>4937</v>
      </c>
      <c r="H233" s="2">
        <v>863975</v>
      </c>
      <c r="I233" s="2">
        <v>20994</v>
      </c>
      <c r="J233" s="82"/>
      <c r="K233" s="2">
        <v>179</v>
      </c>
      <c r="L233" s="2">
        <f t="shared" si="182"/>
        <v>5134</v>
      </c>
      <c r="M233" s="2">
        <f t="shared" si="183"/>
        <v>918986</v>
      </c>
      <c r="N233" s="2">
        <f t="shared" si="184"/>
        <v>0</v>
      </c>
      <c r="O233" s="2">
        <f t="shared" si="185"/>
        <v>0</v>
      </c>
      <c r="P233" s="2">
        <f t="shared" si="186"/>
        <v>0</v>
      </c>
      <c r="Q233" s="2">
        <f t="shared" si="187"/>
        <v>0</v>
      </c>
      <c r="R233" s="84">
        <f t="shared" si="188"/>
        <v>0</v>
      </c>
      <c r="S233" s="2">
        <f t="shared" si="189"/>
        <v>0</v>
      </c>
      <c r="T233" s="2">
        <f t="shared" si="190"/>
        <v>0</v>
      </c>
      <c r="U233" s="2">
        <f t="shared" si="191"/>
        <v>0</v>
      </c>
      <c r="V233" s="83" t="str">
        <f t="shared" si="180"/>
        <v>N.A.</v>
      </c>
      <c r="W233" s="2">
        <f t="shared" si="192"/>
        <v>918986</v>
      </c>
      <c r="X233" s="82"/>
      <c r="Y233" s="2">
        <v>174</v>
      </c>
      <c r="Z233">
        <f t="shared" si="193"/>
        <v>5339</v>
      </c>
      <c r="AA233">
        <f t="shared" si="194"/>
        <v>928986</v>
      </c>
      <c r="AB233" s="2">
        <f t="shared" si="195"/>
        <v>0</v>
      </c>
      <c r="AC233" s="2">
        <f t="shared" si="196"/>
        <v>0</v>
      </c>
      <c r="AD233" s="2">
        <f t="shared" si="197"/>
        <v>0</v>
      </c>
      <c r="AE233" s="2">
        <f t="shared" si="198"/>
        <v>0</v>
      </c>
      <c r="AF233" s="84">
        <f t="shared" si="199"/>
        <v>0</v>
      </c>
      <c r="AG233" s="2">
        <f t="shared" si="200"/>
        <v>0</v>
      </c>
      <c r="AH233" s="2">
        <f t="shared" si="201"/>
        <v>0</v>
      </c>
      <c r="AI233" s="2">
        <f t="shared" si="202"/>
        <v>0</v>
      </c>
      <c r="AJ233" s="83" t="str">
        <f t="shared" si="203"/>
        <v>N.A.</v>
      </c>
      <c r="AK233" s="2">
        <f t="shared" si="204"/>
        <v>928986</v>
      </c>
      <c r="AM233" s="2">
        <v>166</v>
      </c>
      <c r="AN233">
        <f t="shared" si="205"/>
        <v>5552</v>
      </c>
      <c r="AO233">
        <f t="shared" si="206"/>
        <v>921632</v>
      </c>
      <c r="AP233" s="2">
        <f t="shared" si="181"/>
        <v>0</v>
      </c>
      <c r="AQ233" s="2">
        <f t="shared" si="207"/>
        <v>16644</v>
      </c>
      <c r="AR233" s="2">
        <f t="shared" si="208"/>
        <v>0</v>
      </c>
      <c r="AS233" s="2">
        <f t="shared" si="209"/>
        <v>16644</v>
      </c>
      <c r="AT233" s="84">
        <f t="shared" si="210"/>
        <v>16644</v>
      </c>
      <c r="AU233" s="2">
        <f t="shared" si="211"/>
        <v>0</v>
      </c>
      <c r="AV233" s="2">
        <f t="shared" si="212"/>
        <v>1</v>
      </c>
      <c r="AW233" s="2">
        <f t="shared" si="213"/>
        <v>1</v>
      </c>
      <c r="AX233" s="83" t="str">
        <f t="shared" si="214"/>
        <v>101% Adj.</v>
      </c>
      <c r="AY233" s="2">
        <f t="shared" si="215"/>
        <v>938276</v>
      </c>
      <c r="AZ233" s="82"/>
      <c r="BA233" s="2">
        <v>159</v>
      </c>
      <c r="BB233">
        <f t="shared" si="216"/>
        <v>5774</v>
      </c>
      <c r="BC233">
        <f t="shared" si="217"/>
        <v>918066</v>
      </c>
      <c r="BD233" s="2">
        <f t="shared" si="218"/>
        <v>0</v>
      </c>
      <c r="BE233" s="2">
        <f t="shared" si="219"/>
        <v>12782</v>
      </c>
      <c r="BF233" s="2">
        <f t="shared" si="220"/>
        <v>0</v>
      </c>
      <c r="BG233" s="2">
        <f t="shared" si="221"/>
        <v>12782</v>
      </c>
      <c r="BH233" s="84">
        <f t="shared" si="222"/>
        <v>12782</v>
      </c>
      <c r="BI233" s="2">
        <f t="shared" si="223"/>
        <v>0</v>
      </c>
      <c r="BJ233" s="2">
        <f t="shared" si="224"/>
        <v>1</v>
      </c>
      <c r="BK233" s="2">
        <f t="shared" si="225"/>
        <v>1</v>
      </c>
      <c r="BL233" s="83" t="str">
        <f t="shared" si="226"/>
        <v>101% Adj.</v>
      </c>
      <c r="BM233" s="2">
        <f t="shared" si="227"/>
        <v>930848</v>
      </c>
      <c r="BO233" s="2">
        <v>153</v>
      </c>
      <c r="BP233">
        <f t="shared" si="228"/>
        <v>6005</v>
      </c>
      <c r="BQ233">
        <f t="shared" si="229"/>
        <v>918765</v>
      </c>
      <c r="BR233" s="2">
        <f t="shared" si="230"/>
        <v>0</v>
      </c>
      <c r="BS233" s="2">
        <f t="shared" si="231"/>
        <v>8482</v>
      </c>
      <c r="BT233" s="2">
        <f t="shared" si="232"/>
        <v>0</v>
      </c>
      <c r="BU233" s="2">
        <f t="shared" si="233"/>
        <v>8482</v>
      </c>
      <c r="BV233" s="84">
        <f t="shared" si="234"/>
        <v>8482</v>
      </c>
      <c r="BW233" s="2">
        <f t="shared" si="235"/>
        <v>0</v>
      </c>
      <c r="BX233" s="2">
        <f t="shared" si="236"/>
        <v>1</v>
      </c>
      <c r="BY233" s="2">
        <f t="shared" si="237"/>
        <v>1</v>
      </c>
      <c r="BZ233" s="83" t="str">
        <f t="shared" si="238"/>
        <v>101% Adj.</v>
      </c>
      <c r="CA233" s="2">
        <f t="shared" si="239"/>
        <v>927247</v>
      </c>
    </row>
    <row r="234" spans="1:79" x14ac:dyDescent="0.2">
      <c r="A234">
        <v>227</v>
      </c>
      <c r="B234" s="2">
        <v>11</v>
      </c>
      <c r="C234" s="2">
        <v>4725</v>
      </c>
      <c r="D234" s="2" t="s">
        <v>198</v>
      </c>
      <c r="E234" s="2">
        <v>16175527</v>
      </c>
      <c r="F234" s="2">
        <v>3389.2</v>
      </c>
      <c r="G234" s="2">
        <v>4931</v>
      </c>
      <c r="H234" s="2">
        <v>16712145</v>
      </c>
      <c r="I234" s="2">
        <v>0</v>
      </c>
      <c r="J234" s="82"/>
      <c r="K234" s="2">
        <v>3375</v>
      </c>
      <c r="L234" s="2">
        <f t="shared" si="182"/>
        <v>5128</v>
      </c>
      <c r="M234" s="2">
        <f t="shared" si="183"/>
        <v>17307000</v>
      </c>
      <c r="N234" s="2">
        <f t="shared" si="184"/>
        <v>0</v>
      </c>
      <c r="O234" s="2">
        <f t="shared" si="185"/>
        <v>0</v>
      </c>
      <c r="P234" s="2">
        <f t="shared" si="186"/>
        <v>0</v>
      </c>
      <c r="Q234" s="2">
        <f t="shared" si="187"/>
        <v>0</v>
      </c>
      <c r="R234" s="84">
        <f t="shared" si="188"/>
        <v>0</v>
      </c>
      <c r="S234" s="2">
        <f t="shared" si="189"/>
        <v>0</v>
      </c>
      <c r="T234" s="2">
        <f t="shared" si="190"/>
        <v>0</v>
      </c>
      <c r="U234" s="2">
        <f t="shared" si="191"/>
        <v>0</v>
      </c>
      <c r="V234" s="83" t="str">
        <f t="shared" si="180"/>
        <v>N.A.</v>
      </c>
      <c r="W234" s="2">
        <f t="shared" si="192"/>
        <v>17307000</v>
      </c>
      <c r="X234" s="82"/>
      <c r="Y234" s="2">
        <v>3378</v>
      </c>
      <c r="Z234">
        <f t="shared" si="193"/>
        <v>5333</v>
      </c>
      <c r="AA234">
        <f t="shared" si="194"/>
        <v>18014874</v>
      </c>
      <c r="AB234" s="2">
        <f t="shared" si="195"/>
        <v>0</v>
      </c>
      <c r="AC234" s="2">
        <f t="shared" si="196"/>
        <v>0</v>
      </c>
      <c r="AD234" s="2">
        <f t="shared" si="197"/>
        <v>0</v>
      </c>
      <c r="AE234" s="2">
        <f t="shared" si="198"/>
        <v>0</v>
      </c>
      <c r="AF234" s="84">
        <f t="shared" si="199"/>
        <v>0</v>
      </c>
      <c r="AG234" s="2">
        <f t="shared" si="200"/>
        <v>0</v>
      </c>
      <c r="AH234" s="2">
        <f t="shared" si="201"/>
        <v>0</v>
      </c>
      <c r="AI234" s="2">
        <f t="shared" si="202"/>
        <v>0</v>
      </c>
      <c r="AJ234" s="83" t="str">
        <f t="shared" si="203"/>
        <v>N.A.</v>
      </c>
      <c r="AK234" s="2">
        <f t="shared" si="204"/>
        <v>18014874</v>
      </c>
      <c r="AM234" s="2">
        <v>3380</v>
      </c>
      <c r="AN234">
        <f t="shared" si="205"/>
        <v>5546</v>
      </c>
      <c r="AO234">
        <f t="shared" si="206"/>
        <v>18745480</v>
      </c>
      <c r="AP234" s="2">
        <f t="shared" si="181"/>
        <v>0</v>
      </c>
      <c r="AQ234" s="2">
        <f t="shared" si="207"/>
        <v>0</v>
      </c>
      <c r="AR234" s="2">
        <f t="shared" si="208"/>
        <v>0</v>
      </c>
      <c r="AS234" s="2">
        <f t="shared" si="209"/>
        <v>0</v>
      </c>
      <c r="AT234" s="84">
        <f t="shared" si="210"/>
        <v>0</v>
      </c>
      <c r="AU234" s="2">
        <f t="shared" si="211"/>
        <v>0</v>
      </c>
      <c r="AV234" s="2">
        <f t="shared" si="212"/>
        <v>0</v>
      </c>
      <c r="AW234" s="2">
        <f t="shared" si="213"/>
        <v>0</v>
      </c>
      <c r="AX234" s="83" t="str">
        <f t="shared" si="214"/>
        <v>N.A.</v>
      </c>
      <c r="AY234" s="2">
        <f t="shared" si="215"/>
        <v>18745480</v>
      </c>
      <c r="AZ234" s="82"/>
      <c r="BA234" s="2">
        <v>3378</v>
      </c>
      <c r="BB234">
        <f t="shared" si="216"/>
        <v>5768</v>
      </c>
      <c r="BC234">
        <f t="shared" si="217"/>
        <v>19484304</v>
      </c>
      <c r="BD234" s="2">
        <f t="shared" si="218"/>
        <v>0</v>
      </c>
      <c r="BE234" s="2">
        <f t="shared" si="219"/>
        <v>0</v>
      </c>
      <c r="BF234" s="2">
        <f t="shared" si="220"/>
        <v>0</v>
      </c>
      <c r="BG234" s="2">
        <f t="shared" si="221"/>
        <v>0</v>
      </c>
      <c r="BH234" s="84">
        <f t="shared" si="222"/>
        <v>0</v>
      </c>
      <c r="BI234" s="2">
        <f t="shared" si="223"/>
        <v>0</v>
      </c>
      <c r="BJ234" s="2">
        <f t="shared" si="224"/>
        <v>0</v>
      </c>
      <c r="BK234" s="2">
        <f t="shared" si="225"/>
        <v>0</v>
      </c>
      <c r="BL234" s="83" t="str">
        <f t="shared" si="226"/>
        <v>N.A.</v>
      </c>
      <c r="BM234" s="2">
        <f t="shared" si="227"/>
        <v>19484304</v>
      </c>
      <c r="BO234" s="2">
        <v>3359</v>
      </c>
      <c r="BP234">
        <f t="shared" si="228"/>
        <v>5999</v>
      </c>
      <c r="BQ234">
        <f t="shared" si="229"/>
        <v>20150641</v>
      </c>
      <c r="BR234" s="2">
        <f t="shared" si="230"/>
        <v>0</v>
      </c>
      <c r="BS234" s="2">
        <f t="shared" si="231"/>
        <v>0</v>
      </c>
      <c r="BT234" s="2">
        <f t="shared" si="232"/>
        <v>0</v>
      </c>
      <c r="BU234" s="2">
        <f t="shared" si="233"/>
        <v>0</v>
      </c>
      <c r="BV234" s="84">
        <f t="shared" si="234"/>
        <v>0</v>
      </c>
      <c r="BW234" s="2">
        <f t="shared" si="235"/>
        <v>0</v>
      </c>
      <c r="BX234" s="2">
        <f t="shared" si="236"/>
        <v>0</v>
      </c>
      <c r="BY234" s="2">
        <f t="shared" si="237"/>
        <v>0</v>
      </c>
      <c r="BZ234" s="83" t="str">
        <f t="shared" si="238"/>
        <v>N.A.</v>
      </c>
      <c r="CA234" s="2">
        <f t="shared" si="239"/>
        <v>20150641</v>
      </c>
    </row>
    <row r="235" spans="1:79" x14ac:dyDescent="0.2">
      <c r="A235">
        <v>228</v>
      </c>
      <c r="B235" s="2">
        <v>13</v>
      </c>
      <c r="C235" s="2">
        <v>4751</v>
      </c>
      <c r="D235" s="2" t="s">
        <v>199</v>
      </c>
      <c r="E235" s="2">
        <v>1549270</v>
      </c>
      <c r="F235" s="2">
        <v>244.1</v>
      </c>
      <c r="G235" s="2">
        <v>5098</v>
      </c>
      <c r="H235" s="2">
        <v>1244422</v>
      </c>
      <c r="I235" s="2">
        <v>243878</v>
      </c>
      <c r="J235" s="82"/>
      <c r="K235" s="2">
        <v>242</v>
      </c>
      <c r="L235" s="2">
        <f t="shared" si="182"/>
        <v>5295</v>
      </c>
      <c r="M235" s="2">
        <f t="shared" si="183"/>
        <v>1281390</v>
      </c>
      <c r="N235" s="2">
        <f t="shared" si="184"/>
        <v>187516</v>
      </c>
      <c r="O235" s="2">
        <f t="shared" si="185"/>
        <v>0</v>
      </c>
      <c r="P235" s="2">
        <f t="shared" si="186"/>
        <v>187516</v>
      </c>
      <c r="Q235" s="2">
        <f t="shared" si="187"/>
        <v>0</v>
      </c>
      <c r="R235" s="84">
        <f t="shared" si="188"/>
        <v>187516</v>
      </c>
      <c r="S235" s="2">
        <f t="shared" si="189"/>
        <v>2</v>
      </c>
      <c r="T235" s="2">
        <f t="shared" si="190"/>
        <v>0</v>
      </c>
      <c r="U235" s="2">
        <f t="shared" si="191"/>
        <v>2</v>
      </c>
      <c r="V235" s="83" t="str">
        <f t="shared" si="180"/>
        <v>70% Adj.</v>
      </c>
      <c r="W235" s="2">
        <f t="shared" si="192"/>
        <v>1468906</v>
      </c>
      <c r="X235" s="82"/>
      <c r="Y235" s="2">
        <v>237</v>
      </c>
      <c r="Z235">
        <f t="shared" si="193"/>
        <v>5500</v>
      </c>
      <c r="AA235">
        <f t="shared" si="194"/>
        <v>1303500</v>
      </c>
      <c r="AB235" s="2">
        <f t="shared" si="195"/>
        <v>147462</v>
      </c>
      <c r="AC235" s="2">
        <f t="shared" si="196"/>
        <v>0</v>
      </c>
      <c r="AD235" s="2">
        <f t="shared" si="197"/>
        <v>147462</v>
      </c>
      <c r="AE235" s="2">
        <f t="shared" si="198"/>
        <v>0</v>
      </c>
      <c r="AF235" s="84">
        <f t="shared" si="199"/>
        <v>147462</v>
      </c>
      <c r="AG235" s="2">
        <f t="shared" si="200"/>
        <v>2</v>
      </c>
      <c r="AH235" s="2">
        <f t="shared" si="201"/>
        <v>0</v>
      </c>
      <c r="AI235" s="2">
        <f t="shared" si="202"/>
        <v>2</v>
      </c>
      <c r="AJ235" s="83" t="str">
        <f t="shared" si="203"/>
        <v>60% Adj.</v>
      </c>
      <c r="AK235" s="2">
        <f t="shared" si="204"/>
        <v>1450962</v>
      </c>
      <c r="AM235" s="2">
        <v>230</v>
      </c>
      <c r="AN235">
        <f t="shared" si="205"/>
        <v>5713</v>
      </c>
      <c r="AO235">
        <f t="shared" si="206"/>
        <v>1313990</v>
      </c>
      <c r="AP235" s="2">
        <f t="shared" si="181"/>
        <v>117640</v>
      </c>
      <c r="AQ235" s="2">
        <f t="shared" si="207"/>
        <v>2545</v>
      </c>
      <c r="AR235" s="2">
        <f t="shared" si="208"/>
        <v>117640</v>
      </c>
      <c r="AS235" s="2">
        <f t="shared" si="209"/>
        <v>0</v>
      </c>
      <c r="AT235" s="84">
        <f t="shared" si="210"/>
        <v>117640</v>
      </c>
      <c r="AU235" s="2">
        <f t="shared" si="211"/>
        <v>2</v>
      </c>
      <c r="AV235" s="2">
        <f t="shared" si="212"/>
        <v>0</v>
      </c>
      <c r="AW235" s="2">
        <f t="shared" si="213"/>
        <v>2</v>
      </c>
      <c r="AX235" s="83" t="str">
        <f t="shared" si="214"/>
        <v>50% Adj.</v>
      </c>
      <c r="AY235" s="2">
        <f t="shared" si="215"/>
        <v>1431630</v>
      </c>
      <c r="AZ235" s="82"/>
      <c r="BA235" s="2">
        <v>222</v>
      </c>
      <c r="BB235">
        <f t="shared" si="216"/>
        <v>5935</v>
      </c>
      <c r="BC235">
        <f t="shared" si="217"/>
        <v>1317570</v>
      </c>
      <c r="BD235" s="2">
        <f t="shared" si="218"/>
        <v>92680</v>
      </c>
      <c r="BE235" s="2">
        <f t="shared" si="219"/>
        <v>9560</v>
      </c>
      <c r="BF235" s="2">
        <f t="shared" si="220"/>
        <v>92680</v>
      </c>
      <c r="BG235" s="2">
        <f t="shared" si="221"/>
        <v>0</v>
      </c>
      <c r="BH235" s="84">
        <f t="shared" si="222"/>
        <v>92680</v>
      </c>
      <c r="BI235" s="2">
        <f t="shared" si="223"/>
        <v>2</v>
      </c>
      <c r="BJ235" s="2">
        <f t="shared" si="224"/>
        <v>0</v>
      </c>
      <c r="BK235" s="2">
        <f t="shared" si="225"/>
        <v>2</v>
      </c>
      <c r="BL235" s="83" t="str">
        <f t="shared" si="226"/>
        <v>40% Adj.</v>
      </c>
      <c r="BM235" s="2">
        <f t="shared" si="227"/>
        <v>1410250</v>
      </c>
      <c r="BO235" s="2">
        <v>222</v>
      </c>
      <c r="BP235">
        <f t="shared" si="228"/>
        <v>6166</v>
      </c>
      <c r="BQ235">
        <f t="shared" si="229"/>
        <v>1368852</v>
      </c>
      <c r="BR235" s="2">
        <f t="shared" si="230"/>
        <v>54125</v>
      </c>
      <c r="BS235" s="2">
        <f t="shared" si="231"/>
        <v>0</v>
      </c>
      <c r="BT235" s="2">
        <f t="shared" si="232"/>
        <v>54125</v>
      </c>
      <c r="BU235" s="2">
        <f t="shared" si="233"/>
        <v>0</v>
      </c>
      <c r="BV235" s="84">
        <f t="shared" si="234"/>
        <v>54125</v>
      </c>
      <c r="BW235" s="2">
        <f t="shared" si="235"/>
        <v>2</v>
      </c>
      <c r="BX235" s="2">
        <f t="shared" si="236"/>
        <v>0</v>
      </c>
      <c r="BY235" s="2">
        <f t="shared" si="237"/>
        <v>2</v>
      </c>
      <c r="BZ235" s="83" t="str">
        <f t="shared" si="238"/>
        <v>30% Adj.</v>
      </c>
      <c r="CA235" s="2">
        <f t="shared" si="239"/>
        <v>1422977</v>
      </c>
    </row>
    <row r="236" spans="1:79" x14ac:dyDescent="0.2">
      <c r="A236">
        <v>229</v>
      </c>
      <c r="B236" s="2">
        <v>7</v>
      </c>
      <c r="C236" s="2">
        <v>4761</v>
      </c>
      <c r="D236" s="2" t="s">
        <v>200</v>
      </c>
      <c r="E236" s="2">
        <v>2174643</v>
      </c>
      <c r="F236" s="2">
        <v>424</v>
      </c>
      <c r="G236" s="2">
        <v>4978</v>
      </c>
      <c r="H236" s="2">
        <v>2110672</v>
      </c>
      <c r="I236" s="2">
        <v>51177</v>
      </c>
      <c r="J236" s="82"/>
      <c r="K236" s="2">
        <v>421</v>
      </c>
      <c r="L236" s="2">
        <f t="shared" si="182"/>
        <v>5175</v>
      </c>
      <c r="M236" s="2">
        <f t="shared" si="183"/>
        <v>2178675</v>
      </c>
      <c r="N236" s="2">
        <f t="shared" si="184"/>
        <v>0</v>
      </c>
      <c r="O236" s="2">
        <f t="shared" si="185"/>
        <v>0</v>
      </c>
      <c r="P236" s="2">
        <f t="shared" si="186"/>
        <v>0</v>
      </c>
      <c r="Q236" s="2">
        <f t="shared" si="187"/>
        <v>0</v>
      </c>
      <c r="R236" s="84">
        <f t="shared" si="188"/>
        <v>0</v>
      </c>
      <c r="S236" s="2">
        <f t="shared" si="189"/>
        <v>0</v>
      </c>
      <c r="T236" s="2">
        <f t="shared" si="190"/>
        <v>0</v>
      </c>
      <c r="U236" s="2">
        <f t="shared" si="191"/>
        <v>0</v>
      </c>
      <c r="V236" s="83" t="str">
        <f t="shared" si="180"/>
        <v>N.A.</v>
      </c>
      <c r="W236" s="2">
        <f t="shared" si="192"/>
        <v>2178675</v>
      </c>
      <c r="X236" s="82"/>
      <c r="Y236" s="2">
        <v>416</v>
      </c>
      <c r="Z236">
        <f t="shared" si="193"/>
        <v>5380</v>
      </c>
      <c r="AA236">
        <f t="shared" si="194"/>
        <v>2238080</v>
      </c>
      <c r="AB236" s="2">
        <f t="shared" si="195"/>
        <v>0</v>
      </c>
      <c r="AC236" s="2">
        <f t="shared" si="196"/>
        <v>0</v>
      </c>
      <c r="AD236" s="2">
        <f t="shared" si="197"/>
        <v>0</v>
      </c>
      <c r="AE236" s="2">
        <f t="shared" si="198"/>
        <v>0</v>
      </c>
      <c r="AF236" s="84">
        <f t="shared" si="199"/>
        <v>0</v>
      </c>
      <c r="AG236" s="2">
        <f t="shared" si="200"/>
        <v>0</v>
      </c>
      <c r="AH236" s="2">
        <f t="shared" si="201"/>
        <v>0</v>
      </c>
      <c r="AI236" s="2">
        <f t="shared" si="202"/>
        <v>0</v>
      </c>
      <c r="AJ236" s="83" t="str">
        <f t="shared" si="203"/>
        <v>N.A.</v>
      </c>
      <c r="AK236" s="2">
        <f t="shared" si="204"/>
        <v>2238080</v>
      </c>
      <c r="AM236" s="2">
        <v>410</v>
      </c>
      <c r="AN236">
        <f t="shared" si="205"/>
        <v>5593</v>
      </c>
      <c r="AO236">
        <f t="shared" si="206"/>
        <v>2293130</v>
      </c>
      <c r="AP236" s="2">
        <f t="shared" si="181"/>
        <v>0</v>
      </c>
      <c r="AQ236" s="2">
        <f t="shared" si="207"/>
        <v>0</v>
      </c>
      <c r="AR236" s="2">
        <f t="shared" si="208"/>
        <v>0</v>
      </c>
      <c r="AS236" s="2">
        <f t="shared" si="209"/>
        <v>0</v>
      </c>
      <c r="AT236" s="84">
        <f t="shared" si="210"/>
        <v>0</v>
      </c>
      <c r="AU236" s="2">
        <f t="shared" si="211"/>
        <v>0</v>
      </c>
      <c r="AV236" s="2">
        <f t="shared" si="212"/>
        <v>0</v>
      </c>
      <c r="AW236" s="2">
        <f t="shared" si="213"/>
        <v>0</v>
      </c>
      <c r="AX236" s="83" t="str">
        <f t="shared" si="214"/>
        <v>N.A.</v>
      </c>
      <c r="AY236" s="2">
        <f t="shared" si="215"/>
        <v>2293130</v>
      </c>
      <c r="AZ236" s="82"/>
      <c r="BA236" s="2">
        <v>411</v>
      </c>
      <c r="BB236">
        <f t="shared" si="216"/>
        <v>5815</v>
      </c>
      <c r="BC236">
        <f t="shared" si="217"/>
        <v>2389965</v>
      </c>
      <c r="BD236" s="2">
        <f t="shared" si="218"/>
        <v>0</v>
      </c>
      <c r="BE236" s="2">
        <f t="shared" si="219"/>
        <v>0</v>
      </c>
      <c r="BF236" s="2">
        <f t="shared" si="220"/>
        <v>0</v>
      </c>
      <c r="BG236" s="2">
        <f t="shared" si="221"/>
        <v>0</v>
      </c>
      <c r="BH236" s="84">
        <f t="shared" si="222"/>
        <v>0</v>
      </c>
      <c r="BI236" s="2">
        <f t="shared" si="223"/>
        <v>0</v>
      </c>
      <c r="BJ236" s="2">
        <f t="shared" si="224"/>
        <v>0</v>
      </c>
      <c r="BK236" s="2">
        <f t="shared" si="225"/>
        <v>0</v>
      </c>
      <c r="BL236" s="83" t="str">
        <f t="shared" si="226"/>
        <v>N.A.</v>
      </c>
      <c r="BM236" s="2">
        <f t="shared" si="227"/>
        <v>2389965</v>
      </c>
      <c r="BO236" s="2">
        <v>394</v>
      </c>
      <c r="BP236">
        <f t="shared" si="228"/>
        <v>6046</v>
      </c>
      <c r="BQ236">
        <f t="shared" si="229"/>
        <v>2382124</v>
      </c>
      <c r="BR236" s="2">
        <f t="shared" si="230"/>
        <v>0</v>
      </c>
      <c r="BS236" s="2">
        <f t="shared" si="231"/>
        <v>31741</v>
      </c>
      <c r="BT236" s="2">
        <f t="shared" si="232"/>
        <v>0</v>
      </c>
      <c r="BU236" s="2">
        <f t="shared" si="233"/>
        <v>31741</v>
      </c>
      <c r="BV236" s="84">
        <f t="shared" si="234"/>
        <v>31741</v>
      </c>
      <c r="BW236" s="2">
        <f t="shared" si="235"/>
        <v>0</v>
      </c>
      <c r="BX236" s="2">
        <f t="shared" si="236"/>
        <v>1</v>
      </c>
      <c r="BY236" s="2">
        <f t="shared" si="237"/>
        <v>1</v>
      </c>
      <c r="BZ236" s="83" t="str">
        <f t="shared" si="238"/>
        <v>101% Adj.</v>
      </c>
      <c r="CA236" s="2">
        <f t="shared" si="239"/>
        <v>2413865</v>
      </c>
    </row>
    <row r="237" spans="1:79" x14ac:dyDescent="0.2">
      <c r="A237">
        <v>230</v>
      </c>
      <c r="B237" s="2">
        <v>7</v>
      </c>
      <c r="C237" s="2">
        <v>4772</v>
      </c>
      <c r="D237" s="2" t="s">
        <v>202</v>
      </c>
      <c r="E237" s="2">
        <v>2702960</v>
      </c>
      <c r="F237" s="2">
        <v>545.1</v>
      </c>
      <c r="G237" s="2">
        <v>4939</v>
      </c>
      <c r="H237" s="2">
        <v>2692249</v>
      </c>
      <c r="I237" s="2">
        <v>8569</v>
      </c>
      <c r="J237" s="82"/>
      <c r="K237" s="2">
        <v>537</v>
      </c>
      <c r="L237" s="2">
        <f t="shared" si="182"/>
        <v>5136</v>
      </c>
      <c r="M237" s="2">
        <f t="shared" si="183"/>
        <v>2758032</v>
      </c>
      <c r="N237" s="2">
        <f t="shared" si="184"/>
        <v>0</v>
      </c>
      <c r="O237" s="2">
        <f t="shared" si="185"/>
        <v>0</v>
      </c>
      <c r="P237" s="2">
        <f t="shared" si="186"/>
        <v>0</v>
      </c>
      <c r="Q237" s="2">
        <f t="shared" si="187"/>
        <v>0</v>
      </c>
      <c r="R237" s="84">
        <f t="shared" si="188"/>
        <v>0</v>
      </c>
      <c r="S237" s="2">
        <f t="shared" si="189"/>
        <v>0</v>
      </c>
      <c r="T237" s="2">
        <f t="shared" si="190"/>
        <v>0</v>
      </c>
      <c r="U237" s="2">
        <f t="shared" si="191"/>
        <v>0</v>
      </c>
      <c r="V237" s="83" t="str">
        <f t="shared" si="180"/>
        <v>N.A.</v>
      </c>
      <c r="W237" s="2">
        <f t="shared" si="192"/>
        <v>2758032</v>
      </c>
      <c r="X237" s="82"/>
      <c r="Y237" s="2">
        <v>525</v>
      </c>
      <c r="Z237">
        <f t="shared" si="193"/>
        <v>5341</v>
      </c>
      <c r="AA237">
        <f t="shared" si="194"/>
        <v>2804025</v>
      </c>
      <c r="AB237" s="2">
        <f t="shared" si="195"/>
        <v>0</v>
      </c>
      <c r="AC237" s="2">
        <f t="shared" si="196"/>
        <v>0</v>
      </c>
      <c r="AD237" s="2">
        <f t="shared" si="197"/>
        <v>0</v>
      </c>
      <c r="AE237" s="2">
        <f t="shared" si="198"/>
        <v>0</v>
      </c>
      <c r="AF237" s="84">
        <f t="shared" si="199"/>
        <v>0</v>
      </c>
      <c r="AG237" s="2">
        <f t="shared" si="200"/>
        <v>0</v>
      </c>
      <c r="AH237" s="2">
        <f t="shared" si="201"/>
        <v>0</v>
      </c>
      <c r="AI237" s="2">
        <f t="shared" si="202"/>
        <v>0</v>
      </c>
      <c r="AJ237" s="83" t="str">
        <f t="shared" si="203"/>
        <v>N.A.</v>
      </c>
      <c r="AK237" s="2">
        <f t="shared" si="204"/>
        <v>2804025</v>
      </c>
      <c r="AM237" s="2">
        <v>517</v>
      </c>
      <c r="AN237">
        <f t="shared" si="205"/>
        <v>5554</v>
      </c>
      <c r="AO237">
        <f t="shared" si="206"/>
        <v>2871418</v>
      </c>
      <c r="AP237" s="2">
        <f t="shared" si="181"/>
        <v>0</v>
      </c>
      <c r="AQ237" s="2">
        <f t="shared" si="207"/>
        <v>0</v>
      </c>
      <c r="AR237" s="2">
        <f t="shared" si="208"/>
        <v>0</v>
      </c>
      <c r="AS237" s="2">
        <f t="shared" si="209"/>
        <v>0</v>
      </c>
      <c r="AT237" s="84">
        <f t="shared" si="210"/>
        <v>0</v>
      </c>
      <c r="AU237" s="2">
        <f t="shared" si="211"/>
        <v>0</v>
      </c>
      <c r="AV237" s="2">
        <f t="shared" si="212"/>
        <v>0</v>
      </c>
      <c r="AW237" s="2">
        <f t="shared" si="213"/>
        <v>0</v>
      </c>
      <c r="AX237" s="83" t="str">
        <f t="shared" si="214"/>
        <v>N.A.</v>
      </c>
      <c r="AY237" s="2">
        <f t="shared" si="215"/>
        <v>2871418</v>
      </c>
      <c r="AZ237" s="82"/>
      <c r="BA237" s="2">
        <v>505</v>
      </c>
      <c r="BB237">
        <f t="shared" si="216"/>
        <v>5776</v>
      </c>
      <c r="BC237">
        <f t="shared" si="217"/>
        <v>2916880</v>
      </c>
      <c r="BD237" s="2">
        <f t="shared" si="218"/>
        <v>0</v>
      </c>
      <c r="BE237" s="2">
        <f t="shared" si="219"/>
        <v>0</v>
      </c>
      <c r="BF237" s="2">
        <f t="shared" si="220"/>
        <v>0</v>
      </c>
      <c r="BG237" s="2">
        <f t="shared" si="221"/>
        <v>0</v>
      </c>
      <c r="BH237" s="84">
        <f t="shared" si="222"/>
        <v>0</v>
      </c>
      <c r="BI237" s="2">
        <f t="shared" si="223"/>
        <v>0</v>
      </c>
      <c r="BJ237" s="2">
        <f t="shared" si="224"/>
        <v>0</v>
      </c>
      <c r="BK237" s="2">
        <f t="shared" si="225"/>
        <v>0</v>
      </c>
      <c r="BL237" s="83" t="str">
        <f t="shared" si="226"/>
        <v>N.A.</v>
      </c>
      <c r="BM237" s="2">
        <f t="shared" si="227"/>
        <v>2916880</v>
      </c>
      <c r="BO237" s="2">
        <v>489</v>
      </c>
      <c r="BP237">
        <f t="shared" si="228"/>
        <v>6007</v>
      </c>
      <c r="BQ237">
        <f t="shared" si="229"/>
        <v>2937423</v>
      </c>
      <c r="BR237" s="2">
        <f t="shared" si="230"/>
        <v>0</v>
      </c>
      <c r="BS237" s="2">
        <f t="shared" si="231"/>
        <v>8626</v>
      </c>
      <c r="BT237" s="2">
        <f t="shared" si="232"/>
        <v>0</v>
      </c>
      <c r="BU237" s="2">
        <f t="shared" si="233"/>
        <v>8626</v>
      </c>
      <c r="BV237" s="84">
        <f t="shared" si="234"/>
        <v>8626</v>
      </c>
      <c r="BW237" s="2">
        <f t="shared" si="235"/>
        <v>0</v>
      </c>
      <c r="BX237" s="2">
        <f t="shared" si="236"/>
        <v>1</v>
      </c>
      <c r="BY237" s="2">
        <f t="shared" si="237"/>
        <v>1</v>
      </c>
      <c r="BZ237" s="83" t="str">
        <f t="shared" si="238"/>
        <v>101% Adj.</v>
      </c>
      <c r="CA237" s="2">
        <f t="shared" si="239"/>
        <v>2946049</v>
      </c>
    </row>
    <row r="238" spans="1:79" x14ac:dyDescent="0.2">
      <c r="A238">
        <v>231</v>
      </c>
      <c r="B238" s="2">
        <v>9</v>
      </c>
      <c r="C238" s="2">
        <v>4773</v>
      </c>
      <c r="D238" s="2" t="s">
        <v>211</v>
      </c>
      <c r="E238" s="2">
        <v>3271094</v>
      </c>
      <c r="F238" s="2">
        <v>631.70000000000005</v>
      </c>
      <c r="G238" s="2">
        <v>5051</v>
      </c>
      <c r="H238" s="2">
        <v>3190717</v>
      </c>
      <c r="I238" s="2">
        <v>64302</v>
      </c>
      <c r="J238" s="82"/>
      <c r="K238" s="2">
        <v>632</v>
      </c>
      <c r="L238" s="2">
        <f t="shared" si="182"/>
        <v>5248</v>
      </c>
      <c r="M238" s="2">
        <f t="shared" si="183"/>
        <v>3316736</v>
      </c>
      <c r="N238" s="2">
        <f t="shared" si="184"/>
        <v>0</v>
      </c>
      <c r="O238" s="2">
        <f t="shared" si="185"/>
        <v>0</v>
      </c>
      <c r="P238" s="2">
        <f t="shared" si="186"/>
        <v>0</v>
      </c>
      <c r="Q238" s="2">
        <f t="shared" si="187"/>
        <v>0</v>
      </c>
      <c r="R238" s="84">
        <f t="shared" si="188"/>
        <v>0</v>
      </c>
      <c r="S238" s="2">
        <f t="shared" si="189"/>
        <v>0</v>
      </c>
      <c r="T238" s="2">
        <f t="shared" si="190"/>
        <v>0</v>
      </c>
      <c r="U238" s="2">
        <f t="shared" si="191"/>
        <v>0</v>
      </c>
      <c r="V238" s="83" t="str">
        <f t="shared" si="180"/>
        <v>N.A.</v>
      </c>
      <c r="W238" s="2">
        <f t="shared" si="192"/>
        <v>3316736</v>
      </c>
      <c r="X238" s="82"/>
      <c r="Y238" s="2">
        <v>630</v>
      </c>
      <c r="Z238">
        <f t="shared" si="193"/>
        <v>5453</v>
      </c>
      <c r="AA238">
        <f t="shared" si="194"/>
        <v>3435390</v>
      </c>
      <c r="AB238" s="2">
        <f t="shared" si="195"/>
        <v>0</v>
      </c>
      <c r="AC238" s="2">
        <f t="shared" si="196"/>
        <v>0</v>
      </c>
      <c r="AD238" s="2">
        <f t="shared" si="197"/>
        <v>0</v>
      </c>
      <c r="AE238" s="2">
        <f t="shared" si="198"/>
        <v>0</v>
      </c>
      <c r="AF238" s="84">
        <f t="shared" si="199"/>
        <v>0</v>
      </c>
      <c r="AG238" s="2">
        <f t="shared" si="200"/>
        <v>0</v>
      </c>
      <c r="AH238" s="2">
        <f t="shared" si="201"/>
        <v>0</v>
      </c>
      <c r="AI238" s="2">
        <f t="shared" si="202"/>
        <v>0</v>
      </c>
      <c r="AJ238" s="83" t="str">
        <f t="shared" si="203"/>
        <v>N.A.</v>
      </c>
      <c r="AK238" s="2">
        <f t="shared" si="204"/>
        <v>3435390</v>
      </c>
      <c r="AM238" s="2">
        <v>627</v>
      </c>
      <c r="AN238">
        <f t="shared" si="205"/>
        <v>5666</v>
      </c>
      <c r="AO238">
        <f t="shared" si="206"/>
        <v>3552582</v>
      </c>
      <c r="AP238" s="2">
        <f t="shared" si="181"/>
        <v>0</v>
      </c>
      <c r="AQ238" s="2">
        <f t="shared" si="207"/>
        <v>0</v>
      </c>
      <c r="AR238" s="2">
        <f t="shared" si="208"/>
        <v>0</v>
      </c>
      <c r="AS238" s="2">
        <f t="shared" si="209"/>
        <v>0</v>
      </c>
      <c r="AT238" s="84">
        <f t="shared" si="210"/>
        <v>0</v>
      </c>
      <c r="AU238" s="2">
        <f t="shared" si="211"/>
        <v>0</v>
      </c>
      <c r="AV238" s="2">
        <f t="shared" si="212"/>
        <v>0</v>
      </c>
      <c r="AW238" s="2">
        <f t="shared" si="213"/>
        <v>0</v>
      </c>
      <c r="AX238" s="83" t="str">
        <f t="shared" si="214"/>
        <v>N.A.</v>
      </c>
      <c r="AY238" s="2">
        <f t="shared" si="215"/>
        <v>3552582</v>
      </c>
      <c r="AZ238" s="82"/>
      <c r="BA238" s="2">
        <v>629</v>
      </c>
      <c r="BB238">
        <f t="shared" si="216"/>
        <v>5888</v>
      </c>
      <c r="BC238">
        <f t="shared" si="217"/>
        <v>3703552</v>
      </c>
      <c r="BD238" s="2">
        <f t="shared" si="218"/>
        <v>0</v>
      </c>
      <c r="BE238" s="2">
        <f t="shared" si="219"/>
        <v>0</v>
      </c>
      <c r="BF238" s="2">
        <f t="shared" si="220"/>
        <v>0</v>
      </c>
      <c r="BG238" s="2">
        <f t="shared" si="221"/>
        <v>0</v>
      </c>
      <c r="BH238" s="84">
        <f t="shared" si="222"/>
        <v>0</v>
      </c>
      <c r="BI238" s="2">
        <f t="shared" si="223"/>
        <v>0</v>
      </c>
      <c r="BJ238" s="2">
        <f t="shared" si="224"/>
        <v>0</v>
      </c>
      <c r="BK238" s="2">
        <f t="shared" si="225"/>
        <v>0</v>
      </c>
      <c r="BL238" s="83" t="str">
        <f t="shared" si="226"/>
        <v>N.A.</v>
      </c>
      <c r="BM238" s="2">
        <f t="shared" si="227"/>
        <v>3703552</v>
      </c>
      <c r="BO238" s="2">
        <v>628</v>
      </c>
      <c r="BP238">
        <f t="shared" si="228"/>
        <v>6119</v>
      </c>
      <c r="BQ238">
        <f t="shared" si="229"/>
        <v>3842732</v>
      </c>
      <c r="BR238" s="2">
        <f t="shared" si="230"/>
        <v>0</v>
      </c>
      <c r="BS238" s="2">
        <f t="shared" si="231"/>
        <v>0</v>
      </c>
      <c r="BT238" s="2">
        <f t="shared" si="232"/>
        <v>0</v>
      </c>
      <c r="BU238" s="2">
        <f t="shared" si="233"/>
        <v>0</v>
      </c>
      <c r="BV238" s="84">
        <f t="shared" si="234"/>
        <v>0</v>
      </c>
      <c r="BW238" s="2">
        <f t="shared" si="235"/>
        <v>0</v>
      </c>
      <c r="BX238" s="2">
        <f t="shared" si="236"/>
        <v>0</v>
      </c>
      <c r="BY238" s="2">
        <f t="shared" si="237"/>
        <v>0</v>
      </c>
      <c r="BZ238" s="83" t="str">
        <f t="shared" si="238"/>
        <v>N.A.</v>
      </c>
      <c r="CA238" s="2">
        <f t="shared" si="239"/>
        <v>3842732</v>
      </c>
    </row>
    <row r="239" spans="1:79" x14ac:dyDescent="0.2">
      <c r="A239">
        <v>232</v>
      </c>
      <c r="B239" s="2">
        <v>1</v>
      </c>
      <c r="C239" s="2">
        <v>4774</v>
      </c>
      <c r="D239" s="2" t="s">
        <v>203</v>
      </c>
      <c r="E239" s="2">
        <v>5410195</v>
      </c>
      <c r="F239" s="2">
        <v>1022.6</v>
      </c>
      <c r="G239" s="2">
        <v>5053</v>
      </c>
      <c r="H239" s="2">
        <v>5167198</v>
      </c>
      <c r="I239" s="2">
        <v>194398</v>
      </c>
      <c r="J239" s="82"/>
      <c r="K239" s="2">
        <v>999</v>
      </c>
      <c r="L239" s="2">
        <f t="shared" si="182"/>
        <v>5250</v>
      </c>
      <c r="M239" s="2">
        <f t="shared" si="183"/>
        <v>5244750</v>
      </c>
      <c r="N239" s="2">
        <f t="shared" si="184"/>
        <v>115812</v>
      </c>
      <c r="O239" s="2">
        <f t="shared" si="185"/>
        <v>0</v>
      </c>
      <c r="P239" s="2">
        <f t="shared" si="186"/>
        <v>115812</v>
      </c>
      <c r="Q239" s="2">
        <f t="shared" si="187"/>
        <v>0</v>
      </c>
      <c r="R239" s="84">
        <f t="shared" si="188"/>
        <v>115812</v>
      </c>
      <c r="S239" s="2">
        <f t="shared" si="189"/>
        <v>2</v>
      </c>
      <c r="T239" s="2">
        <f t="shared" si="190"/>
        <v>0</v>
      </c>
      <c r="U239" s="2">
        <f t="shared" si="191"/>
        <v>2</v>
      </c>
      <c r="V239" s="83" t="str">
        <f t="shared" si="180"/>
        <v>70% Adj.</v>
      </c>
      <c r="W239" s="2">
        <f t="shared" si="192"/>
        <v>5360562</v>
      </c>
      <c r="X239" s="82"/>
      <c r="Y239" s="2">
        <v>965</v>
      </c>
      <c r="Z239">
        <f t="shared" si="193"/>
        <v>5455</v>
      </c>
      <c r="AA239">
        <f t="shared" si="194"/>
        <v>5264075</v>
      </c>
      <c r="AB239" s="2">
        <f t="shared" si="195"/>
        <v>87672</v>
      </c>
      <c r="AC239" s="2">
        <f t="shared" si="196"/>
        <v>33123</v>
      </c>
      <c r="AD239" s="2">
        <f t="shared" si="197"/>
        <v>87672</v>
      </c>
      <c r="AE239" s="2">
        <f t="shared" si="198"/>
        <v>0</v>
      </c>
      <c r="AF239" s="84">
        <f t="shared" si="199"/>
        <v>87672</v>
      </c>
      <c r="AG239" s="2">
        <f t="shared" si="200"/>
        <v>2</v>
      </c>
      <c r="AH239" s="2">
        <f t="shared" si="201"/>
        <v>0</v>
      </c>
      <c r="AI239" s="2">
        <f t="shared" si="202"/>
        <v>2</v>
      </c>
      <c r="AJ239" s="83" t="str">
        <f t="shared" si="203"/>
        <v>60% Adj.</v>
      </c>
      <c r="AK239" s="2">
        <f t="shared" si="204"/>
        <v>5351747</v>
      </c>
      <c r="AM239" s="2">
        <v>918</v>
      </c>
      <c r="AN239">
        <f t="shared" si="205"/>
        <v>5668</v>
      </c>
      <c r="AO239">
        <f t="shared" si="206"/>
        <v>5203224</v>
      </c>
      <c r="AP239" s="2">
        <f t="shared" si="181"/>
        <v>103486</v>
      </c>
      <c r="AQ239" s="2">
        <f t="shared" si="207"/>
        <v>113492</v>
      </c>
      <c r="AR239" s="2">
        <f t="shared" si="208"/>
        <v>0</v>
      </c>
      <c r="AS239" s="2">
        <f t="shared" si="209"/>
        <v>113492</v>
      </c>
      <c r="AT239" s="84">
        <f t="shared" si="210"/>
        <v>113492</v>
      </c>
      <c r="AU239" s="2">
        <f t="shared" si="211"/>
        <v>0</v>
      </c>
      <c r="AV239" s="2">
        <f t="shared" si="212"/>
        <v>1</v>
      </c>
      <c r="AW239" s="2">
        <f t="shared" si="213"/>
        <v>1</v>
      </c>
      <c r="AX239" s="83" t="str">
        <f t="shared" si="214"/>
        <v>101% Adj.</v>
      </c>
      <c r="AY239" s="2">
        <f t="shared" si="215"/>
        <v>5316716</v>
      </c>
      <c r="AZ239" s="82"/>
      <c r="BA239" s="2">
        <v>873</v>
      </c>
      <c r="BB239">
        <f t="shared" si="216"/>
        <v>5890</v>
      </c>
      <c r="BC239">
        <f t="shared" si="217"/>
        <v>5141970</v>
      </c>
      <c r="BD239" s="2">
        <f t="shared" si="218"/>
        <v>107290</v>
      </c>
      <c r="BE239" s="2">
        <f t="shared" si="219"/>
        <v>113286</v>
      </c>
      <c r="BF239" s="2">
        <f t="shared" si="220"/>
        <v>0</v>
      </c>
      <c r="BG239" s="2">
        <f t="shared" si="221"/>
        <v>113286</v>
      </c>
      <c r="BH239" s="84">
        <f t="shared" si="222"/>
        <v>113286</v>
      </c>
      <c r="BI239" s="2">
        <f t="shared" si="223"/>
        <v>0</v>
      </c>
      <c r="BJ239" s="2">
        <f t="shared" si="224"/>
        <v>1</v>
      </c>
      <c r="BK239" s="2">
        <f t="shared" si="225"/>
        <v>1</v>
      </c>
      <c r="BL239" s="83" t="str">
        <f t="shared" si="226"/>
        <v>101% Adj.</v>
      </c>
      <c r="BM239" s="2">
        <f t="shared" si="227"/>
        <v>5255256</v>
      </c>
      <c r="BO239" s="2">
        <v>841</v>
      </c>
      <c r="BP239">
        <f t="shared" si="228"/>
        <v>6121</v>
      </c>
      <c r="BQ239">
        <f t="shared" si="229"/>
        <v>5147761</v>
      </c>
      <c r="BR239" s="2">
        <f t="shared" si="230"/>
        <v>78730</v>
      </c>
      <c r="BS239" s="2">
        <f t="shared" si="231"/>
        <v>45629</v>
      </c>
      <c r="BT239" s="2">
        <f t="shared" si="232"/>
        <v>78730</v>
      </c>
      <c r="BU239" s="2">
        <f t="shared" si="233"/>
        <v>0</v>
      </c>
      <c r="BV239" s="84">
        <f t="shared" si="234"/>
        <v>78730</v>
      </c>
      <c r="BW239" s="2">
        <f t="shared" si="235"/>
        <v>2</v>
      </c>
      <c r="BX239" s="2">
        <f t="shared" si="236"/>
        <v>0</v>
      </c>
      <c r="BY239" s="2">
        <f t="shared" si="237"/>
        <v>2</v>
      </c>
      <c r="BZ239" s="83" t="str">
        <f t="shared" si="238"/>
        <v>30% Adj.</v>
      </c>
      <c r="CA239" s="2">
        <f t="shared" si="239"/>
        <v>5226491</v>
      </c>
    </row>
    <row r="240" spans="1:79" x14ac:dyDescent="0.2">
      <c r="A240">
        <v>233</v>
      </c>
      <c r="B240" s="2">
        <v>5</v>
      </c>
      <c r="C240" s="2">
        <v>4775</v>
      </c>
      <c r="D240" s="2" t="s">
        <v>212</v>
      </c>
      <c r="E240" s="2">
        <v>1519196</v>
      </c>
      <c r="F240" s="2">
        <v>319.7</v>
      </c>
      <c r="G240" s="2">
        <v>5101</v>
      </c>
      <c r="H240" s="2">
        <v>1630790</v>
      </c>
      <c r="I240" s="2">
        <v>0</v>
      </c>
      <c r="J240" s="82"/>
      <c r="K240" s="2">
        <v>313</v>
      </c>
      <c r="L240" s="2">
        <f t="shared" si="182"/>
        <v>5298</v>
      </c>
      <c r="M240" s="2">
        <f t="shared" si="183"/>
        <v>1658274</v>
      </c>
      <c r="N240" s="2">
        <f t="shared" si="184"/>
        <v>0</v>
      </c>
      <c r="O240" s="2">
        <f t="shared" si="185"/>
        <v>0</v>
      </c>
      <c r="P240" s="2">
        <f t="shared" si="186"/>
        <v>0</v>
      </c>
      <c r="Q240" s="2">
        <f t="shared" si="187"/>
        <v>0</v>
      </c>
      <c r="R240" s="84">
        <f t="shared" si="188"/>
        <v>0</v>
      </c>
      <c r="S240" s="2">
        <f t="shared" si="189"/>
        <v>0</v>
      </c>
      <c r="T240" s="2">
        <f t="shared" si="190"/>
        <v>0</v>
      </c>
      <c r="U240" s="2">
        <f t="shared" si="191"/>
        <v>0</v>
      </c>
      <c r="V240" s="83" t="str">
        <f t="shared" si="180"/>
        <v>N.A.</v>
      </c>
      <c r="W240" s="2">
        <f t="shared" si="192"/>
        <v>1658274</v>
      </c>
      <c r="X240" s="82"/>
      <c r="Y240" s="2">
        <v>304</v>
      </c>
      <c r="Z240">
        <f t="shared" si="193"/>
        <v>5503</v>
      </c>
      <c r="AA240">
        <f t="shared" si="194"/>
        <v>1672912</v>
      </c>
      <c r="AB240" s="2">
        <f t="shared" si="195"/>
        <v>0</v>
      </c>
      <c r="AC240" s="2">
        <f t="shared" si="196"/>
        <v>1945</v>
      </c>
      <c r="AD240" s="2">
        <f t="shared" si="197"/>
        <v>0</v>
      </c>
      <c r="AE240" s="2">
        <f t="shared" si="198"/>
        <v>1945</v>
      </c>
      <c r="AF240" s="84">
        <f t="shared" si="199"/>
        <v>1945</v>
      </c>
      <c r="AG240" s="2">
        <f t="shared" si="200"/>
        <v>0</v>
      </c>
      <c r="AH240" s="2">
        <f t="shared" si="201"/>
        <v>1</v>
      </c>
      <c r="AI240" s="2">
        <f t="shared" si="202"/>
        <v>1</v>
      </c>
      <c r="AJ240" s="83" t="str">
        <f t="shared" si="203"/>
        <v>101% Adj.</v>
      </c>
      <c r="AK240" s="2">
        <f t="shared" si="204"/>
        <v>1674857</v>
      </c>
      <c r="AM240" s="2">
        <v>296</v>
      </c>
      <c r="AN240">
        <f t="shared" si="205"/>
        <v>5716</v>
      </c>
      <c r="AO240">
        <f t="shared" si="206"/>
        <v>1691936</v>
      </c>
      <c r="AP240" s="2">
        <f t="shared" si="181"/>
        <v>0</v>
      </c>
      <c r="AQ240" s="2">
        <f t="shared" si="207"/>
        <v>0</v>
      </c>
      <c r="AR240" s="2">
        <f t="shared" si="208"/>
        <v>0</v>
      </c>
      <c r="AS240" s="2">
        <f t="shared" si="209"/>
        <v>0</v>
      </c>
      <c r="AT240" s="84">
        <f t="shared" si="210"/>
        <v>0</v>
      </c>
      <c r="AU240" s="2">
        <f t="shared" si="211"/>
        <v>0</v>
      </c>
      <c r="AV240" s="2">
        <f t="shared" si="212"/>
        <v>0</v>
      </c>
      <c r="AW240" s="2">
        <f t="shared" si="213"/>
        <v>0</v>
      </c>
      <c r="AX240" s="83" t="str">
        <f t="shared" si="214"/>
        <v>N.A.</v>
      </c>
      <c r="AY240" s="2">
        <f t="shared" si="215"/>
        <v>1691936</v>
      </c>
      <c r="AZ240" s="82"/>
      <c r="BA240" s="2">
        <v>283</v>
      </c>
      <c r="BB240">
        <f t="shared" si="216"/>
        <v>5938</v>
      </c>
      <c r="BC240">
        <f t="shared" si="217"/>
        <v>1680454</v>
      </c>
      <c r="BD240" s="2">
        <f t="shared" si="218"/>
        <v>0</v>
      </c>
      <c r="BE240" s="2">
        <f t="shared" si="219"/>
        <v>28401</v>
      </c>
      <c r="BF240" s="2">
        <f t="shared" si="220"/>
        <v>0</v>
      </c>
      <c r="BG240" s="2">
        <f t="shared" si="221"/>
        <v>28401</v>
      </c>
      <c r="BH240" s="84">
        <f t="shared" si="222"/>
        <v>28401</v>
      </c>
      <c r="BI240" s="2">
        <f t="shared" si="223"/>
        <v>0</v>
      </c>
      <c r="BJ240" s="2">
        <f t="shared" si="224"/>
        <v>1</v>
      </c>
      <c r="BK240" s="2">
        <f t="shared" si="225"/>
        <v>1</v>
      </c>
      <c r="BL240" s="83" t="str">
        <f t="shared" si="226"/>
        <v>101% Adj.</v>
      </c>
      <c r="BM240" s="2">
        <f t="shared" si="227"/>
        <v>1708855</v>
      </c>
      <c r="BO240" s="2">
        <v>284</v>
      </c>
      <c r="BP240">
        <f t="shared" si="228"/>
        <v>6169</v>
      </c>
      <c r="BQ240">
        <f t="shared" si="229"/>
        <v>1751996</v>
      </c>
      <c r="BR240" s="2">
        <f t="shared" si="230"/>
        <v>0</v>
      </c>
      <c r="BS240" s="2">
        <f t="shared" si="231"/>
        <v>0</v>
      </c>
      <c r="BT240" s="2">
        <f t="shared" si="232"/>
        <v>0</v>
      </c>
      <c r="BU240" s="2">
        <f t="shared" si="233"/>
        <v>0</v>
      </c>
      <c r="BV240" s="84">
        <f t="shared" si="234"/>
        <v>0</v>
      </c>
      <c r="BW240" s="2">
        <f t="shared" si="235"/>
        <v>0</v>
      </c>
      <c r="BX240" s="2">
        <f t="shared" si="236"/>
        <v>0</v>
      </c>
      <c r="BY240" s="2">
        <f t="shared" si="237"/>
        <v>0</v>
      </c>
      <c r="BZ240" s="83" t="str">
        <f t="shared" si="238"/>
        <v>N.A.</v>
      </c>
      <c r="CA240" s="2">
        <f t="shared" si="239"/>
        <v>1751996</v>
      </c>
    </row>
    <row r="241" spans="1:79" x14ac:dyDescent="0.2">
      <c r="A241">
        <v>234</v>
      </c>
      <c r="B241" s="2">
        <v>15</v>
      </c>
      <c r="C241" s="2">
        <v>4776</v>
      </c>
      <c r="D241" s="2" t="s">
        <v>207</v>
      </c>
      <c r="E241" s="2">
        <v>2749368</v>
      </c>
      <c r="F241" s="2">
        <v>563.20000000000005</v>
      </c>
      <c r="G241" s="2">
        <v>5098</v>
      </c>
      <c r="H241" s="2">
        <v>2871194</v>
      </c>
      <c r="I241" s="2">
        <v>0</v>
      </c>
      <c r="J241" s="82"/>
      <c r="K241" s="2">
        <v>548</v>
      </c>
      <c r="L241" s="2">
        <f t="shared" si="182"/>
        <v>5295</v>
      </c>
      <c r="M241" s="2">
        <f t="shared" si="183"/>
        <v>2901660</v>
      </c>
      <c r="N241" s="2">
        <f t="shared" si="184"/>
        <v>0</v>
      </c>
      <c r="O241" s="2">
        <f t="shared" si="185"/>
        <v>0</v>
      </c>
      <c r="P241" s="2">
        <f t="shared" si="186"/>
        <v>0</v>
      </c>
      <c r="Q241" s="2">
        <f t="shared" si="187"/>
        <v>0</v>
      </c>
      <c r="R241" s="84">
        <f t="shared" si="188"/>
        <v>0</v>
      </c>
      <c r="S241" s="2">
        <f t="shared" si="189"/>
        <v>0</v>
      </c>
      <c r="T241" s="2">
        <f t="shared" si="190"/>
        <v>0</v>
      </c>
      <c r="U241" s="2">
        <f t="shared" si="191"/>
        <v>0</v>
      </c>
      <c r="V241" s="83" t="str">
        <f t="shared" si="180"/>
        <v>N.A.</v>
      </c>
      <c r="W241" s="2">
        <f t="shared" si="192"/>
        <v>2901660</v>
      </c>
      <c r="X241" s="82"/>
      <c r="Y241" s="2">
        <v>542</v>
      </c>
      <c r="Z241">
        <f t="shared" si="193"/>
        <v>5500</v>
      </c>
      <c r="AA241">
        <f t="shared" si="194"/>
        <v>2981000</v>
      </c>
      <c r="AB241" s="2">
        <f t="shared" si="195"/>
        <v>0</v>
      </c>
      <c r="AC241" s="2">
        <f t="shared" si="196"/>
        <v>0</v>
      </c>
      <c r="AD241" s="2">
        <f t="shared" si="197"/>
        <v>0</v>
      </c>
      <c r="AE241" s="2">
        <f t="shared" si="198"/>
        <v>0</v>
      </c>
      <c r="AF241" s="84">
        <f t="shared" si="199"/>
        <v>0</v>
      </c>
      <c r="AG241" s="2">
        <f t="shared" si="200"/>
        <v>0</v>
      </c>
      <c r="AH241" s="2">
        <f t="shared" si="201"/>
        <v>0</v>
      </c>
      <c r="AI241" s="2">
        <f t="shared" si="202"/>
        <v>0</v>
      </c>
      <c r="AJ241" s="83" t="str">
        <f t="shared" si="203"/>
        <v>N.A.</v>
      </c>
      <c r="AK241" s="2">
        <f t="shared" si="204"/>
        <v>2981000</v>
      </c>
      <c r="AM241" s="2">
        <v>539</v>
      </c>
      <c r="AN241">
        <f t="shared" si="205"/>
        <v>5713</v>
      </c>
      <c r="AO241">
        <f t="shared" si="206"/>
        <v>3079307</v>
      </c>
      <c r="AP241" s="2">
        <f t="shared" si="181"/>
        <v>0</v>
      </c>
      <c r="AQ241" s="2">
        <f t="shared" si="207"/>
        <v>0</v>
      </c>
      <c r="AR241" s="2">
        <f t="shared" si="208"/>
        <v>0</v>
      </c>
      <c r="AS241" s="2">
        <f t="shared" si="209"/>
        <v>0</v>
      </c>
      <c r="AT241" s="84">
        <f t="shared" si="210"/>
        <v>0</v>
      </c>
      <c r="AU241" s="2">
        <f t="shared" si="211"/>
        <v>0</v>
      </c>
      <c r="AV241" s="2">
        <f t="shared" si="212"/>
        <v>0</v>
      </c>
      <c r="AW241" s="2">
        <f t="shared" si="213"/>
        <v>0</v>
      </c>
      <c r="AX241" s="83" t="str">
        <f t="shared" si="214"/>
        <v>N.A.</v>
      </c>
      <c r="AY241" s="2">
        <f t="shared" si="215"/>
        <v>3079307</v>
      </c>
      <c r="AZ241" s="82"/>
      <c r="BA241" s="2">
        <v>529</v>
      </c>
      <c r="BB241">
        <f t="shared" si="216"/>
        <v>5935</v>
      </c>
      <c r="BC241">
        <f t="shared" si="217"/>
        <v>3139615</v>
      </c>
      <c r="BD241" s="2">
        <f t="shared" si="218"/>
        <v>0</v>
      </c>
      <c r="BE241" s="2">
        <f t="shared" si="219"/>
        <v>0</v>
      </c>
      <c r="BF241" s="2">
        <f t="shared" si="220"/>
        <v>0</v>
      </c>
      <c r="BG241" s="2">
        <f t="shared" si="221"/>
        <v>0</v>
      </c>
      <c r="BH241" s="84">
        <f t="shared" si="222"/>
        <v>0</v>
      </c>
      <c r="BI241" s="2">
        <f t="shared" si="223"/>
        <v>0</v>
      </c>
      <c r="BJ241" s="2">
        <f t="shared" si="224"/>
        <v>0</v>
      </c>
      <c r="BK241" s="2">
        <f t="shared" si="225"/>
        <v>0</v>
      </c>
      <c r="BL241" s="83" t="str">
        <f t="shared" si="226"/>
        <v>N.A.</v>
      </c>
      <c r="BM241" s="2">
        <f t="shared" si="227"/>
        <v>3139615</v>
      </c>
      <c r="BO241" s="2">
        <v>528</v>
      </c>
      <c r="BP241">
        <f t="shared" si="228"/>
        <v>6166</v>
      </c>
      <c r="BQ241">
        <f t="shared" si="229"/>
        <v>3255648</v>
      </c>
      <c r="BR241" s="2">
        <f t="shared" si="230"/>
        <v>0</v>
      </c>
      <c r="BS241" s="2">
        <f t="shared" si="231"/>
        <v>0</v>
      </c>
      <c r="BT241" s="2">
        <f t="shared" si="232"/>
        <v>0</v>
      </c>
      <c r="BU241" s="2">
        <f t="shared" si="233"/>
        <v>0</v>
      </c>
      <c r="BV241" s="84">
        <f t="shared" si="234"/>
        <v>0</v>
      </c>
      <c r="BW241" s="2">
        <f t="shared" si="235"/>
        <v>0</v>
      </c>
      <c r="BX241" s="2">
        <f t="shared" si="236"/>
        <v>0</v>
      </c>
      <c r="BY241" s="2">
        <f t="shared" si="237"/>
        <v>0</v>
      </c>
      <c r="BZ241" s="83" t="str">
        <f t="shared" si="238"/>
        <v>N.A.</v>
      </c>
      <c r="CA241" s="2">
        <f t="shared" si="239"/>
        <v>3255648</v>
      </c>
    </row>
    <row r="242" spans="1:79" x14ac:dyDescent="0.2">
      <c r="A242">
        <v>235</v>
      </c>
      <c r="B242" s="2">
        <v>10</v>
      </c>
      <c r="C242" s="2">
        <v>4777</v>
      </c>
      <c r="D242" s="2" t="s">
        <v>206</v>
      </c>
      <c r="E242" s="2">
        <v>3679160</v>
      </c>
      <c r="F242" s="2">
        <v>766.8</v>
      </c>
      <c r="G242" s="2">
        <v>4980</v>
      </c>
      <c r="H242" s="2">
        <v>3818664</v>
      </c>
      <c r="I242" s="2">
        <v>0</v>
      </c>
      <c r="J242" s="82"/>
      <c r="K242" s="2">
        <v>763</v>
      </c>
      <c r="L242" s="2">
        <f t="shared" si="182"/>
        <v>5177</v>
      </c>
      <c r="M242" s="2">
        <f t="shared" si="183"/>
        <v>3950051</v>
      </c>
      <c r="N242" s="2">
        <f t="shared" si="184"/>
        <v>0</v>
      </c>
      <c r="O242" s="2">
        <f t="shared" si="185"/>
        <v>0</v>
      </c>
      <c r="P242" s="2">
        <f t="shared" si="186"/>
        <v>0</v>
      </c>
      <c r="Q242" s="2">
        <f t="shared" si="187"/>
        <v>0</v>
      </c>
      <c r="R242" s="84">
        <f t="shared" si="188"/>
        <v>0</v>
      </c>
      <c r="S242" s="2">
        <f t="shared" si="189"/>
        <v>0</v>
      </c>
      <c r="T242" s="2">
        <f t="shared" si="190"/>
        <v>0</v>
      </c>
      <c r="U242" s="2">
        <f t="shared" si="191"/>
        <v>0</v>
      </c>
      <c r="V242" s="83" t="str">
        <f t="shared" si="180"/>
        <v>N.A.</v>
      </c>
      <c r="W242" s="2">
        <f t="shared" si="192"/>
        <v>3950051</v>
      </c>
      <c r="X242" s="82"/>
      <c r="Y242" s="2">
        <v>762</v>
      </c>
      <c r="Z242">
        <f t="shared" si="193"/>
        <v>5382</v>
      </c>
      <c r="AA242">
        <f t="shared" si="194"/>
        <v>4101084</v>
      </c>
      <c r="AB242" s="2">
        <f t="shared" si="195"/>
        <v>0</v>
      </c>
      <c r="AC242" s="2">
        <f t="shared" si="196"/>
        <v>0</v>
      </c>
      <c r="AD242" s="2">
        <f t="shared" si="197"/>
        <v>0</v>
      </c>
      <c r="AE242" s="2">
        <f t="shared" si="198"/>
        <v>0</v>
      </c>
      <c r="AF242" s="84">
        <f t="shared" si="199"/>
        <v>0</v>
      </c>
      <c r="AG242" s="2">
        <f t="shared" si="200"/>
        <v>0</v>
      </c>
      <c r="AH242" s="2">
        <f t="shared" si="201"/>
        <v>0</v>
      </c>
      <c r="AI242" s="2">
        <f t="shared" si="202"/>
        <v>0</v>
      </c>
      <c r="AJ242" s="83" t="str">
        <f t="shared" si="203"/>
        <v>N.A.</v>
      </c>
      <c r="AK242" s="2">
        <f t="shared" si="204"/>
        <v>4101084</v>
      </c>
      <c r="AM242" s="2">
        <v>753</v>
      </c>
      <c r="AN242">
        <f t="shared" si="205"/>
        <v>5595</v>
      </c>
      <c r="AO242">
        <f t="shared" si="206"/>
        <v>4213035</v>
      </c>
      <c r="AP242" s="2">
        <f t="shared" si="181"/>
        <v>0</v>
      </c>
      <c r="AQ242" s="2">
        <f t="shared" si="207"/>
        <v>0</v>
      </c>
      <c r="AR242" s="2">
        <f t="shared" si="208"/>
        <v>0</v>
      </c>
      <c r="AS242" s="2">
        <f t="shared" si="209"/>
        <v>0</v>
      </c>
      <c r="AT242" s="84">
        <f t="shared" si="210"/>
        <v>0</v>
      </c>
      <c r="AU242" s="2">
        <f t="shared" si="211"/>
        <v>0</v>
      </c>
      <c r="AV242" s="2">
        <f t="shared" si="212"/>
        <v>0</v>
      </c>
      <c r="AW242" s="2">
        <f t="shared" si="213"/>
        <v>0</v>
      </c>
      <c r="AX242" s="83" t="str">
        <f t="shared" si="214"/>
        <v>N.A.</v>
      </c>
      <c r="AY242" s="2">
        <f t="shared" si="215"/>
        <v>4213035</v>
      </c>
      <c r="AZ242" s="82"/>
      <c r="BA242" s="2">
        <v>742</v>
      </c>
      <c r="BB242">
        <f t="shared" si="216"/>
        <v>5817</v>
      </c>
      <c r="BC242">
        <f t="shared" si="217"/>
        <v>4316214</v>
      </c>
      <c r="BD242" s="2">
        <f t="shared" si="218"/>
        <v>0</v>
      </c>
      <c r="BE242" s="2">
        <f t="shared" si="219"/>
        <v>0</v>
      </c>
      <c r="BF242" s="2">
        <f t="shared" si="220"/>
        <v>0</v>
      </c>
      <c r="BG242" s="2">
        <f t="shared" si="221"/>
        <v>0</v>
      </c>
      <c r="BH242" s="84">
        <f t="shared" si="222"/>
        <v>0</v>
      </c>
      <c r="BI242" s="2">
        <f t="shared" si="223"/>
        <v>0</v>
      </c>
      <c r="BJ242" s="2">
        <f t="shared" si="224"/>
        <v>0</v>
      </c>
      <c r="BK242" s="2">
        <f t="shared" si="225"/>
        <v>0</v>
      </c>
      <c r="BL242" s="83" t="str">
        <f t="shared" si="226"/>
        <v>N.A.</v>
      </c>
      <c r="BM242" s="2">
        <f t="shared" si="227"/>
        <v>4316214</v>
      </c>
      <c r="BO242" s="2">
        <v>724</v>
      </c>
      <c r="BP242">
        <f t="shared" si="228"/>
        <v>6048</v>
      </c>
      <c r="BQ242">
        <f t="shared" si="229"/>
        <v>4378752</v>
      </c>
      <c r="BR242" s="2">
        <f t="shared" si="230"/>
        <v>0</v>
      </c>
      <c r="BS242" s="2">
        <f t="shared" si="231"/>
        <v>0</v>
      </c>
      <c r="BT242" s="2">
        <f t="shared" si="232"/>
        <v>0</v>
      </c>
      <c r="BU242" s="2">
        <f t="shared" si="233"/>
        <v>0</v>
      </c>
      <c r="BV242" s="84">
        <f t="shared" si="234"/>
        <v>0</v>
      </c>
      <c r="BW242" s="2">
        <f t="shared" si="235"/>
        <v>0</v>
      </c>
      <c r="BX242" s="2">
        <f t="shared" si="236"/>
        <v>0</v>
      </c>
      <c r="BY242" s="2">
        <f t="shared" si="237"/>
        <v>0</v>
      </c>
      <c r="BZ242" s="83" t="str">
        <f t="shared" si="238"/>
        <v>N.A.</v>
      </c>
      <c r="CA242" s="2">
        <f t="shared" si="239"/>
        <v>4378752</v>
      </c>
    </row>
    <row r="243" spans="1:79" x14ac:dyDescent="0.2">
      <c r="A243">
        <v>236</v>
      </c>
      <c r="B243" s="2">
        <v>5</v>
      </c>
      <c r="C243" s="2">
        <v>4778</v>
      </c>
      <c r="D243" s="2" t="s">
        <v>205</v>
      </c>
      <c r="E243" s="2">
        <v>2003113</v>
      </c>
      <c r="F243" s="2">
        <v>356.8</v>
      </c>
      <c r="G243" s="2">
        <v>4968</v>
      </c>
      <c r="H243" s="2">
        <v>1772582</v>
      </c>
      <c r="I243" s="2">
        <v>184425</v>
      </c>
      <c r="J243" s="82"/>
      <c r="K243" s="2">
        <v>353</v>
      </c>
      <c r="L243" s="2">
        <f t="shared" si="182"/>
        <v>5165</v>
      </c>
      <c r="M243" s="2">
        <f t="shared" si="183"/>
        <v>1823245</v>
      </c>
      <c r="N243" s="2">
        <f t="shared" si="184"/>
        <v>125908</v>
      </c>
      <c r="O243" s="2">
        <f t="shared" si="185"/>
        <v>0</v>
      </c>
      <c r="P243" s="2">
        <f t="shared" si="186"/>
        <v>125908</v>
      </c>
      <c r="Q243" s="2">
        <f t="shared" si="187"/>
        <v>0</v>
      </c>
      <c r="R243" s="84">
        <f t="shared" si="188"/>
        <v>125908</v>
      </c>
      <c r="S243" s="2">
        <f t="shared" si="189"/>
        <v>2</v>
      </c>
      <c r="T243" s="2">
        <f t="shared" si="190"/>
        <v>0</v>
      </c>
      <c r="U243" s="2">
        <f t="shared" si="191"/>
        <v>2</v>
      </c>
      <c r="V243" s="83" t="str">
        <f t="shared" si="180"/>
        <v>70% Adj.</v>
      </c>
      <c r="W243" s="2">
        <f t="shared" si="192"/>
        <v>1949153</v>
      </c>
      <c r="X243" s="82"/>
      <c r="Y243" s="2">
        <v>338</v>
      </c>
      <c r="Z243">
        <f t="shared" si="193"/>
        <v>5370</v>
      </c>
      <c r="AA243">
        <f t="shared" si="194"/>
        <v>1815060</v>
      </c>
      <c r="AB243" s="2">
        <f t="shared" si="195"/>
        <v>112832</v>
      </c>
      <c r="AC243" s="2">
        <f t="shared" si="196"/>
        <v>26417</v>
      </c>
      <c r="AD243" s="2">
        <f t="shared" si="197"/>
        <v>112832</v>
      </c>
      <c r="AE243" s="2">
        <f t="shared" si="198"/>
        <v>0</v>
      </c>
      <c r="AF243" s="84">
        <f t="shared" si="199"/>
        <v>112832</v>
      </c>
      <c r="AG243" s="2">
        <f t="shared" si="200"/>
        <v>2</v>
      </c>
      <c r="AH243" s="2">
        <f t="shared" si="201"/>
        <v>0</v>
      </c>
      <c r="AI243" s="2">
        <f t="shared" si="202"/>
        <v>2</v>
      </c>
      <c r="AJ243" s="83" t="str">
        <f t="shared" si="203"/>
        <v>60% Adj.</v>
      </c>
      <c r="AK243" s="2">
        <f t="shared" si="204"/>
        <v>1927892</v>
      </c>
      <c r="AM243" s="2">
        <v>328</v>
      </c>
      <c r="AN243">
        <f t="shared" si="205"/>
        <v>5583</v>
      </c>
      <c r="AO243">
        <f t="shared" si="206"/>
        <v>1831224</v>
      </c>
      <c r="AP243" s="2">
        <f t="shared" si="181"/>
        <v>85945</v>
      </c>
      <c r="AQ243" s="2">
        <f t="shared" si="207"/>
        <v>1987</v>
      </c>
      <c r="AR243" s="2">
        <f t="shared" si="208"/>
        <v>85945</v>
      </c>
      <c r="AS243" s="2">
        <f t="shared" si="209"/>
        <v>0</v>
      </c>
      <c r="AT243" s="84">
        <f t="shared" si="210"/>
        <v>85945</v>
      </c>
      <c r="AU243" s="2">
        <f t="shared" si="211"/>
        <v>2</v>
      </c>
      <c r="AV243" s="2">
        <f t="shared" si="212"/>
        <v>0</v>
      </c>
      <c r="AW243" s="2">
        <f t="shared" si="213"/>
        <v>2</v>
      </c>
      <c r="AX243" s="83" t="str">
        <f t="shared" si="214"/>
        <v>50% Adj.</v>
      </c>
      <c r="AY243" s="2">
        <f t="shared" si="215"/>
        <v>1917169</v>
      </c>
      <c r="AZ243" s="82"/>
      <c r="BA243" s="2">
        <v>332</v>
      </c>
      <c r="BB243">
        <f t="shared" si="216"/>
        <v>5805</v>
      </c>
      <c r="BC243">
        <f t="shared" si="217"/>
        <v>1927260</v>
      </c>
      <c r="BD243" s="2">
        <f t="shared" si="218"/>
        <v>30341</v>
      </c>
      <c r="BE243" s="2">
        <f t="shared" si="219"/>
        <v>0</v>
      </c>
      <c r="BF243" s="2">
        <f t="shared" si="220"/>
        <v>30341</v>
      </c>
      <c r="BG243" s="2">
        <f t="shared" si="221"/>
        <v>0</v>
      </c>
      <c r="BH243" s="84">
        <f t="shared" si="222"/>
        <v>30341</v>
      </c>
      <c r="BI243" s="2">
        <f t="shared" si="223"/>
        <v>2</v>
      </c>
      <c r="BJ243" s="2">
        <f t="shared" si="224"/>
        <v>0</v>
      </c>
      <c r="BK243" s="2">
        <f t="shared" si="225"/>
        <v>2</v>
      </c>
      <c r="BL243" s="83" t="str">
        <f t="shared" si="226"/>
        <v>40% Adj.</v>
      </c>
      <c r="BM243" s="2">
        <f t="shared" si="227"/>
        <v>1957601</v>
      </c>
      <c r="BO243" s="2">
        <v>329</v>
      </c>
      <c r="BP243">
        <f t="shared" si="228"/>
        <v>6036</v>
      </c>
      <c r="BQ243">
        <f t="shared" si="229"/>
        <v>1985844</v>
      </c>
      <c r="BR243" s="2">
        <f t="shared" si="230"/>
        <v>5181</v>
      </c>
      <c r="BS243" s="2">
        <f t="shared" si="231"/>
        <v>0</v>
      </c>
      <c r="BT243" s="2">
        <f t="shared" si="232"/>
        <v>5181</v>
      </c>
      <c r="BU243" s="2">
        <f t="shared" si="233"/>
        <v>0</v>
      </c>
      <c r="BV243" s="84">
        <f t="shared" si="234"/>
        <v>5181</v>
      </c>
      <c r="BW243" s="2">
        <f t="shared" si="235"/>
        <v>2</v>
      </c>
      <c r="BX243" s="2">
        <f t="shared" si="236"/>
        <v>0</v>
      </c>
      <c r="BY243" s="2">
        <f t="shared" si="237"/>
        <v>2</v>
      </c>
      <c r="BZ243" s="83" t="str">
        <f t="shared" si="238"/>
        <v>30% Adj.</v>
      </c>
      <c r="CA243" s="2">
        <f t="shared" si="239"/>
        <v>1991025</v>
      </c>
    </row>
    <row r="244" spans="1:79" x14ac:dyDescent="0.2">
      <c r="A244">
        <v>237</v>
      </c>
      <c r="B244" s="2">
        <v>11</v>
      </c>
      <c r="C244" s="2">
        <v>4779</v>
      </c>
      <c r="D244" s="2" t="s">
        <v>208</v>
      </c>
      <c r="E244" s="2">
        <v>4429544</v>
      </c>
      <c r="F244" s="2">
        <v>1007.1</v>
      </c>
      <c r="G244" s="2">
        <v>4931</v>
      </c>
      <c r="H244" s="2">
        <v>4966010</v>
      </c>
      <c r="I244" s="2">
        <v>0</v>
      </c>
      <c r="J244" s="82"/>
      <c r="K244" s="2">
        <v>1025</v>
      </c>
      <c r="L244" s="2">
        <f t="shared" si="182"/>
        <v>5128</v>
      </c>
      <c r="M244" s="2">
        <f t="shared" si="183"/>
        <v>5256200</v>
      </c>
      <c r="N244" s="2">
        <f t="shared" si="184"/>
        <v>0</v>
      </c>
      <c r="O244" s="2">
        <f t="shared" si="185"/>
        <v>0</v>
      </c>
      <c r="P244" s="2">
        <f t="shared" si="186"/>
        <v>0</v>
      </c>
      <c r="Q244" s="2">
        <f t="shared" si="187"/>
        <v>0</v>
      </c>
      <c r="R244" s="84">
        <f t="shared" si="188"/>
        <v>0</v>
      </c>
      <c r="S244" s="2">
        <f t="shared" si="189"/>
        <v>0</v>
      </c>
      <c r="T244" s="2">
        <f t="shared" si="190"/>
        <v>0</v>
      </c>
      <c r="U244" s="2">
        <f t="shared" si="191"/>
        <v>0</v>
      </c>
      <c r="V244" s="83" t="str">
        <f t="shared" si="180"/>
        <v>N.A.</v>
      </c>
      <c r="W244" s="2">
        <f t="shared" si="192"/>
        <v>5256200</v>
      </c>
      <c r="X244" s="82"/>
      <c r="Y244" s="2">
        <v>1046</v>
      </c>
      <c r="Z244">
        <f t="shared" si="193"/>
        <v>5333</v>
      </c>
      <c r="AA244">
        <f t="shared" si="194"/>
        <v>5578318</v>
      </c>
      <c r="AB244" s="2">
        <f t="shared" si="195"/>
        <v>0</v>
      </c>
      <c r="AC244" s="2">
        <f t="shared" si="196"/>
        <v>0</v>
      </c>
      <c r="AD244" s="2">
        <f t="shared" si="197"/>
        <v>0</v>
      </c>
      <c r="AE244" s="2">
        <f t="shared" si="198"/>
        <v>0</v>
      </c>
      <c r="AF244" s="84">
        <f t="shared" si="199"/>
        <v>0</v>
      </c>
      <c r="AG244" s="2">
        <f t="shared" si="200"/>
        <v>0</v>
      </c>
      <c r="AH244" s="2">
        <f t="shared" si="201"/>
        <v>0</v>
      </c>
      <c r="AI244" s="2">
        <f t="shared" si="202"/>
        <v>0</v>
      </c>
      <c r="AJ244" s="83" t="str">
        <f t="shared" si="203"/>
        <v>N.A.</v>
      </c>
      <c r="AK244" s="2">
        <f t="shared" si="204"/>
        <v>5578318</v>
      </c>
      <c r="AM244" s="2">
        <v>1067</v>
      </c>
      <c r="AN244">
        <f t="shared" si="205"/>
        <v>5546</v>
      </c>
      <c r="AO244">
        <f t="shared" si="206"/>
        <v>5917582</v>
      </c>
      <c r="AP244" s="2">
        <f t="shared" si="181"/>
        <v>0</v>
      </c>
      <c r="AQ244" s="2">
        <f t="shared" si="207"/>
        <v>0</v>
      </c>
      <c r="AR244" s="2">
        <f t="shared" si="208"/>
        <v>0</v>
      </c>
      <c r="AS244" s="2">
        <f t="shared" si="209"/>
        <v>0</v>
      </c>
      <c r="AT244" s="84">
        <f t="shared" si="210"/>
        <v>0</v>
      </c>
      <c r="AU244" s="2">
        <f t="shared" si="211"/>
        <v>0</v>
      </c>
      <c r="AV244" s="2">
        <f t="shared" si="212"/>
        <v>0</v>
      </c>
      <c r="AW244" s="2">
        <f t="shared" si="213"/>
        <v>0</v>
      </c>
      <c r="AX244" s="83" t="str">
        <f t="shared" si="214"/>
        <v>N.A.</v>
      </c>
      <c r="AY244" s="2">
        <f t="shared" si="215"/>
        <v>5917582</v>
      </c>
      <c r="AZ244" s="82"/>
      <c r="BA244" s="2">
        <v>1086</v>
      </c>
      <c r="BB244">
        <f t="shared" si="216"/>
        <v>5768</v>
      </c>
      <c r="BC244">
        <f t="shared" si="217"/>
        <v>6264048</v>
      </c>
      <c r="BD244" s="2">
        <f t="shared" si="218"/>
        <v>0</v>
      </c>
      <c r="BE244" s="2">
        <f t="shared" si="219"/>
        <v>0</v>
      </c>
      <c r="BF244" s="2">
        <f t="shared" si="220"/>
        <v>0</v>
      </c>
      <c r="BG244" s="2">
        <f t="shared" si="221"/>
        <v>0</v>
      </c>
      <c r="BH244" s="84">
        <f t="shared" si="222"/>
        <v>0</v>
      </c>
      <c r="BI244" s="2">
        <f t="shared" si="223"/>
        <v>0</v>
      </c>
      <c r="BJ244" s="2">
        <f t="shared" si="224"/>
        <v>0</v>
      </c>
      <c r="BK244" s="2">
        <f t="shared" si="225"/>
        <v>0</v>
      </c>
      <c r="BL244" s="83" t="str">
        <f t="shared" si="226"/>
        <v>N.A.</v>
      </c>
      <c r="BM244" s="2">
        <f t="shared" si="227"/>
        <v>6264048</v>
      </c>
      <c r="BO244" s="2">
        <v>1118</v>
      </c>
      <c r="BP244">
        <f t="shared" si="228"/>
        <v>5999</v>
      </c>
      <c r="BQ244">
        <f t="shared" si="229"/>
        <v>6706882</v>
      </c>
      <c r="BR244" s="2">
        <f t="shared" si="230"/>
        <v>0</v>
      </c>
      <c r="BS244" s="2">
        <f t="shared" si="231"/>
        <v>0</v>
      </c>
      <c r="BT244" s="2">
        <f t="shared" si="232"/>
        <v>0</v>
      </c>
      <c r="BU244" s="2">
        <f t="shared" si="233"/>
        <v>0</v>
      </c>
      <c r="BV244" s="84">
        <f t="shared" si="234"/>
        <v>0</v>
      </c>
      <c r="BW244" s="2">
        <f t="shared" si="235"/>
        <v>0</v>
      </c>
      <c r="BX244" s="2">
        <f t="shared" si="236"/>
        <v>0</v>
      </c>
      <c r="BY244" s="2">
        <f t="shared" si="237"/>
        <v>0</v>
      </c>
      <c r="BZ244" s="83" t="str">
        <f t="shared" si="238"/>
        <v>N.A.</v>
      </c>
      <c r="CA244" s="2">
        <f t="shared" si="239"/>
        <v>6706882</v>
      </c>
    </row>
    <row r="245" spans="1:79" x14ac:dyDescent="0.2">
      <c r="A245">
        <v>238</v>
      </c>
      <c r="B245" s="2">
        <v>9</v>
      </c>
      <c r="C245" s="2">
        <v>4784</v>
      </c>
      <c r="D245" s="2" t="s">
        <v>209</v>
      </c>
      <c r="E245" s="2">
        <v>13585639</v>
      </c>
      <c r="F245" s="2">
        <v>2973.3</v>
      </c>
      <c r="G245" s="2">
        <v>4931</v>
      </c>
      <c r="H245" s="2">
        <v>14661342</v>
      </c>
      <c r="I245" s="2">
        <v>0</v>
      </c>
      <c r="J245" s="82"/>
      <c r="K245" s="2">
        <v>2918</v>
      </c>
      <c r="L245" s="2">
        <f t="shared" si="182"/>
        <v>5128</v>
      </c>
      <c r="M245" s="2">
        <f t="shared" si="183"/>
        <v>14963504</v>
      </c>
      <c r="N245" s="2">
        <f t="shared" si="184"/>
        <v>0</v>
      </c>
      <c r="O245" s="2">
        <f t="shared" si="185"/>
        <v>0</v>
      </c>
      <c r="P245" s="2">
        <f t="shared" si="186"/>
        <v>0</v>
      </c>
      <c r="Q245" s="2">
        <f t="shared" si="187"/>
        <v>0</v>
      </c>
      <c r="R245" s="84">
        <f t="shared" si="188"/>
        <v>0</v>
      </c>
      <c r="S245" s="2">
        <f t="shared" si="189"/>
        <v>0</v>
      </c>
      <c r="T245" s="2">
        <f t="shared" si="190"/>
        <v>0</v>
      </c>
      <c r="U245" s="2">
        <f t="shared" si="191"/>
        <v>0</v>
      </c>
      <c r="V245" s="83" t="str">
        <f t="shared" si="180"/>
        <v>N.A.</v>
      </c>
      <c r="W245" s="2">
        <f t="shared" si="192"/>
        <v>14963504</v>
      </c>
      <c r="X245" s="82"/>
      <c r="Y245" s="2">
        <v>2887</v>
      </c>
      <c r="Z245">
        <f t="shared" si="193"/>
        <v>5333</v>
      </c>
      <c r="AA245">
        <f t="shared" si="194"/>
        <v>15396371</v>
      </c>
      <c r="AB245" s="2">
        <f t="shared" si="195"/>
        <v>0</v>
      </c>
      <c r="AC245" s="2">
        <f t="shared" si="196"/>
        <v>0</v>
      </c>
      <c r="AD245" s="2">
        <f t="shared" si="197"/>
        <v>0</v>
      </c>
      <c r="AE245" s="2">
        <f t="shared" si="198"/>
        <v>0</v>
      </c>
      <c r="AF245" s="84">
        <f t="shared" si="199"/>
        <v>0</v>
      </c>
      <c r="AG245" s="2">
        <f t="shared" si="200"/>
        <v>0</v>
      </c>
      <c r="AH245" s="2">
        <f t="shared" si="201"/>
        <v>0</v>
      </c>
      <c r="AI245" s="2">
        <f t="shared" si="202"/>
        <v>0</v>
      </c>
      <c r="AJ245" s="83" t="str">
        <f t="shared" si="203"/>
        <v>N.A.</v>
      </c>
      <c r="AK245" s="2">
        <f t="shared" si="204"/>
        <v>15396371</v>
      </c>
      <c r="AM245" s="2">
        <v>2862</v>
      </c>
      <c r="AN245">
        <f t="shared" si="205"/>
        <v>5546</v>
      </c>
      <c r="AO245">
        <f t="shared" si="206"/>
        <v>15872652</v>
      </c>
      <c r="AP245" s="2">
        <f t="shared" si="181"/>
        <v>0</v>
      </c>
      <c r="AQ245" s="2">
        <f t="shared" si="207"/>
        <v>0</v>
      </c>
      <c r="AR245" s="2">
        <f t="shared" si="208"/>
        <v>0</v>
      </c>
      <c r="AS245" s="2">
        <f t="shared" si="209"/>
        <v>0</v>
      </c>
      <c r="AT245" s="84">
        <f t="shared" si="210"/>
        <v>0</v>
      </c>
      <c r="AU245" s="2">
        <f t="shared" si="211"/>
        <v>0</v>
      </c>
      <c r="AV245" s="2">
        <f t="shared" si="212"/>
        <v>0</v>
      </c>
      <c r="AW245" s="2">
        <f t="shared" si="213"/>
        <v>0</v>
      </c>
      <c r="AX245" s="83" t="str">
        <f t="shared" si="214"/>
        <v>N.A.</v>
      </c>
      <c r="AY245" s="2">
        <f t="shared" si="215"/>
        <v>15872652</v>
      </c>
      <c r="AZ245" s="82"/>
      <c r="BA245" s="2">
        <v>2820</v>
      </c>
      <c r="BB245">
        <f t="shared" si="216"/>
        <v>5768</v>
      </c>
      <c r="BC245">
        <f t="shared" si="217"/>
        <v>16265760</v>
      </c>
      <c r="BD245" s="2">
        <f t="shared" si="218"/>
        <v>0</v>
      </c>
      <c r="BE245" s="2">
        <f t="shared" si="219"/>
        <v>0</v>
      </c>
      <c r="BF245" s="2">
        <f t="shared" si="220"/>
        <v>0</v>
      </c>
      <c r="BG245" s="2">
        <f t="shared" si="221"/>
        <v>0</v>
      </c>
      <c r="BH245" s="84">
        <f t="shared" si="222"/>
        <v>0</v>
      </c>
      <c r="BI245" s="2">
        <f t="shared" si="223"/>
        <v>0</v>
      </c>
      <c r="BJ245" s="2">
        <f t="shared" si="224"/>
        <v>0</v>
      </c>
      <c r="BK245" s="2">
        <f t="shared" si="225"/>
        <v>0</v>
      </c>
      <c r="BL245" s="83" t="str">
        <f t="shared" si="226"/>
        <v>N.A.</v>
      </c>
      <c r="BM245" s="2">
        <f t="shared" si="227"/>
        <v>16265760</v>
      </c>
      <c r="BO245" s="2">
        <v>2798</v>
      </c>
      <c r="BP245">
        <f t="shared" si="228"/>
        <v>5999</v>
      </c>
      <c r="BQ245">
        <f t="shared" si="229"/>
        <v>16785202</v>
      </c>
      <c r="BR245" s="2">
        <f t="shared" si="230"/>
        <v>0</v>
      </c>
      <c r="BS245" s="2">
        <f t="shared" si="231"/>
        <v>0</v>
      </c>
      <c r="BT245" s="2">
        <f t="shared" si="232"/>
        <v>0</v>
      </c>
      <c r="BU245" s="2">
        <f t="shared" si="233"/>
        <v>0</v>
      </c>
      <c r="BV245" s="84">
        <f t="shared" si="234"/>
        <v>0</v>
      </c>
      <c r="BW245" s="2">
        <f t="shared" si="235"/>
        <v>0</v>
      </c>
      <c r="BX245" s="2">
        <f t="shared" si="236"/>
        <v>0</v>
      </c>
      <c r="BY245" s="2">
        <f t="shared" si="237"/>
        <v>0</v>
      </c>
      <c r="BZ245" s="83" t="str">
        <f t="shared" si="238"/>
        <v>N.A.</v>
      </c>
      <c r="CA245" s="2">
        <f t="shared" si="239"/>
        <v>16785202</v>
      </c>
    </row>
    <row r="246" spans="1:79" x14ac:dyDescent="0.2">
      <c r="A246">
        <v>239</v>
      </c>
      <c r="B246" s="2">
        <v>7</v>
      </c>
      <c r="C246" s="2">
        <v>4785</v>
      </c>
      <c r="D246" s="2" t="s">
        <v>379</v>
      </c>
      <c r="E246" s="2">
        <v>2515033</v>
      </c>
      <c r="F246" s="2">
        <v>545</v>
      </c>
      <c r="G246" s="2">
        <v>4931</v>
      </c>
      <c r="H246" s="2">
        <v>2687395</v>
      </c>
      <c r="I246" s="2">
        <v>0</v>
      </c>
      <c r="J246" s="82"/>
      <c r="K246" s="2">
        <v>558</v>
      </c>
      <c r="L246" s="2">
        <f t="shared" si="182"/>
        <v>5128</v>
      </c>
      <c r="M246" s="2">
        <f t="shared" si="183"/>
        <v>2861424</v>
      </c>
      <c r="N246" s="2">
        <f t="shared" si="184"/>
        <v>0</v>
      </c>
      <c r="O246" s="2">
        <f t="shared" si="185"/>
        <v>0</v>
      </c>
      <c r="P246" s="2">
        <f t="shared" si="186"/>
        <v>0</v>
      </c>
      <c r="Q246" s="2">
        <f t="shared" si="187"/>
        <v>0</v>
      </c>
      <c r="R246" s="84">
        <f t="shared" si="188"/>
        <v>0</v>
      </c>
      <c r="S246" s="2">
        <f t="shared" si="189"/>
        <v>0</v>
      </c>
      <c r="T246" s="2">
        <f t="shared" si="190"/>
        <v>0</v>
      </c>
      <c r="U246" s="2">
        <f t="shared" si="191"/>
        <v>0</v>
      </c>
      <c r="V246" s="83" t="str">
        <f t="shared" si="180"/>
        <v>N.A.</v>
      </c>
      <c r="W246" s="2">
        <f t="shared" si="192"/>
        <v>2861424</v>
      </c>
      <c r="X246" s="82"/>
      <c r="Y246" s="2">
        <v>559</v>
      </c>
      <c r="Z246">
        <f t="shared" si="193"/>
        <v>5333</v>
      </c>
      <c r="AA246">
        <f t="shared" si="194"/>
        <v>2981147</v>
      </c>
      <c r="AB246" s="2">
        <f t="shared" si="195"/>
        <v>0</v>
      </c>
      <c r="AC246" s="2">
        <f t="shared" si="196"/>
        <v>0</v>
      </c>
      <c r="AD246" s="2">
        <f t="shared" si="197"/>
        <v>0</v>
      </c>
      <c r="AE246" s="2">
        <f t="shared" si="198"/>
        <v>0</v>
      </c>
      <c r="AF246" s="84">
        <f t="shared" si="199"/>
        <v>0</v>
      </c>
      <c r="AG246" s="2">
        <f t="shared" si="200"/>
        <v>0</v>
      </c>
      <c r="AH246" s="2">
        <f t="shared" si="201"/>
        <v>0</v>
      </c>
      <c r="AI246" s="2">
        <f t="shared" si="202"/>
        <v>0</v>
      </c>
      <c r="AJ246" s="83" t="str">
        <f t="shared" si="203"/>
        <v>N.A.</v>
      </c>
      <c r="AK246" s="2">
        <f t="shared" si="204"/>
        <v>2981147</v>
      </c>
      <c r="AM246" s="2">
        <v>559</v>
      </c>
      <c r="AN246">
        <f t="shared" si="205"/>
        <v>5546</v>
      </c>
      <c r="AO246">
        <f t="shared" si="206"/>
        <v>3100214</v>
      </c>
      <c r="AP246" s="2">
        <f t="shared" si="181"/>
        <v>0</v>
      </c>
      <c r="AQ246" s="2">
        <f t="shared" si="207"/>
        <v>0</v>
      </c>
      <c r="AR246" s="2">
        <f t="shared" si="208"/>
        <v>0</v>
      </c>
      <c r="AS246" s="2">
        <f t="shared" si="209"/>
        <v>0</v>
      </c>
      <c r="AT246" s="84">
        <f t="shared" si="210"/>
        <v>0</v>
      </c>
      <c r="AU246" s="2">
        <f t="shared" si="211"/>
        <v>0</v>
      </c>
      <c r="AV246" s="2">
        <f t="shared" si="212"/>
        <v>0</v>
      </c>
      <c r="AW246" s="2">
        <f t="shared" si="213"/>
        <v>0</v>
      </c>
      <c r="AX246" s="83" t="str">
        <f t="shared" si="214"/>
        <v>N.A.</v>
      </c>
      <c r="AY246" s="2">
        <f t="shared" si="215"/>
        <v>3100214</v>
      </c>
      <c r="AZ246" s="82"/>
      <c r="BA246" s="2">
        <v>560</v>
      </c>
      <c r="BB246">
        <f t="shared" si="216"/>
        <v>5768</v>
      </c>
      <c r="BC246">
        <f t="shared" si="217"/>
        <v>3230080</v>
      </c>
      <c r="BD246" s="2">
        <f t="shared" si="218"/>
        <v>0</v>
      </c>
      <c r="BE246" s="2">
        <f t="shared" si="219"/>
        <v>0</v>
      </c>
      <c r="BF246" s="2">
        <f t="shared" si="220"/>
        <v>0</v>
      </c>
      <c r="BG246" s="2">
        <f t="shared" si="221"/>
        <v>0</v>
      </c>
      <c r="BH246" s="84">
        <f t="shared" si="222"/>
        <v>0</v>
      </c>
      <c r="BI246" s="2">
        <f t="shared" si="223"/>
        <v>0</v>
      </c>
      <c r="BJ246" s="2">
        <f t="shared" si="224"/>
        <v>0</v>
      </c>
      <c r="BK246" s="2">
        <f t="shared" si="225"/>
        <v>0</v>
      </c>
      <c r="BL246" s="83" t="str">
        <f t="shared" si="226"/>
        <v>N.A.</v>
      </c>
      <c r="BM246" s="2">
        <f t="shared" si="227"/>
        <v>3230080</v>
      </c>
      <c r="BO246" s="2">
        <v>578</v>
      </c>
      <c r="BP246">
        <f t="shared" si="228"/>
        <v>5999</v>
      </c>
      <c r="BQ246">
        <f t="shared" si="229"/>
        <v>3467422</v>
      </c>
      <c r="BR246" s="2">
        <f t="shared" si="230"/>
        <v>0</v>
      </c>
      <c r="BS246" s="2">
        <f t="shared" si="231"/>
        <v>0</v>
      </c>
      <c r="BT246" s="2">
        <f t="shared" si="232"/>
        <v>0</v>
      </c>
      <c r="BU246" s="2">
        <f t="shared" si="233"/>
        <v>0</v>
      </c>
      <c r="BV246" s="84">
        <f t="shared" si="234"/>
        <v>0</v>
      </c>
      <c r="BW246" s="2">
        <f t="shared" si="235"/>
        <v>0</v>
      </c>
      <c r="BX246" s="2">
        <f t="shared" si="236"/>
        <v>0</v>
      </c>
      <c r="BY246" s="2">
        <f t="shared" si="237"/>
        <v>0</v>
      </c>
      <c r="BZ246" s="83" t="str">
        <f t="shared" si="238"/>
        <v>N.A.</v>
      </c>
      <c r="CA246" s="2">
        <f t="shared" si="239"/>
        <v>3467422</v>
      </c>
    </row>
    <row r="247" spans="1:79" x14ac:dyDescent="0.2">
      <c r="A247">
        <v>240</v>
      </c>
      <c r="B247" s="2">
        <v>1</v>
      </c>
      <c r="C247" s="2">
        <v>4787</v>
      </c>
      <c r="D247" s="2" t="s">
        <v>210</v>
      </c>
      <c r="E247" s="2">
        <v>1761687</v>
      </c>
      <c r="F247" s="2">
        <v>359.2</v>
      </c>
      <c r="G247" s="2">
        <v>5038</v>
      </c>
      <c r="H247" s="2">
        <v>1809650</v>
      </c>
      <c r="I247" s="2">
        <v>0</v>
      </c>
      <c r="J247" s="82"/>
      <c r="K247" s="2">
        <v>349</v>
      </c>
      <c r="L247" s="2">
        <f t="shared" si="182"/>
        <v>5235</v>
      </c>
      <c r="M247" s="2">
        <f t="shared" si="183"/>
        <v>1827015</v>
      </c>
      <c r="N247" s="2">
        <f t="shared" si="184"/>
        <v>0</v>
      </c>
      <c r="O247" s="2">
        <f t="shared" si="185"/>
        <v>732</v>
      </c>
      <c r="P247" s="2">
        <f t="shared" si="186"/>
        <v>0</v>
      </c>
      <c r="Q247" s="2">
        <f t="shared" si="187"/>
        <v>732</v>
      </c>
      <c r="R247" s="84">
        <f t="shared" si="188"/>
        <v>732</v>
      </c>
      <c r="S247" s="2">
        <f t="shared" si="189"/>
        <v>0</v>
      </c>
      <c r="T247" s="2">
        <f t="shared" si="190"/>
        <v>1</v>
      </c>
      <c r="U247" s="2">
        <f t="shared" si="191"/>
        <v>1</v>
      </c>
      <c r="V247" s="83" t="str">
        <f t="shared" si="180"/>
        <v>101% Adj.</v>
      </c>
      <c r="W247" s="2">
        <f t="shared" si="192"/>
        <v>1827747</v>
      </c>
      <c r="X247" s="82"/>
      <c r="Y247" s="2">
        <v>346</v>
      </c>
      <c r="Z247">
        <f t="shared" si="193"/>
        <v>5440</v>
      </c>
      <c r="AA247">
        <f t="shared" si="194"/>
        <v>1882240</v>
      </c>
      <c r="AB247" s="2">
        <f t="shared" si="195"/>
        <v>0</v>
      </c>
      <c r="AC247" s="2">
        <f t="shared" si="196"/>
        <v>0</v>
      </c>
      <c r="AD247" s="2">
        <f t="shared" si="197"/>
        <v>0</v>
      </c>
      <c r="AE247" s="2">
        <f t="shared" si="198"/>
        <v>0</v>
      </c>
      <c r="AF247" s="84">
        <f t="shared" si="199"/>
        <v>0</v>
      </c>
      <c r="AG247" s="2">
        <f t="shared" si="200"/>
        <v>0</v>
      </c>
      <c r="AH247" s="2">
        <f t="shared" si="201"/>
        <v>0</v>
      </c>
      <c r="AI247" s="2">
        <f t="shared" si="202"/>
        <v>0</v>
      </c>
      <c r="AJ247" s="83" t="str">
        <f t="shared" si="203"/>
        <v>N.A.</v>
      </c>
      <c r="AK247" s="2">
        <f t="shared" si="204"/>
        <v>1882240</v>
      </c>
      <c r="AM247" s="2">
        <v>341</v>
      </c>
      <c r="AN247">
        <f t="shared" si="205"/>
        <v>5653</v>
      </c>
      <c r="AO247">
        <f t="shared" si="206"/>
        <v>1927673</v>
      </c>
      <c r="AP247" s="2">
        <f t="shared" si="181"/>
        <v>0</v>
      </c>
      <c r="AQ247" s="2">
        <f t="shared" si="207"/>
        <v>0</v>
      </c>
      <c r="AR247" s="2">
        <f t="shared" si="208"/>
        <v>0</v>
      </c>
      <c r="AS247" s="2">
        <f t="shared" si="209"/>
        <v>0</v>
      </c>
      <c r="AT247" s="84">
        <f t="shared" si="210"/>
        <v>0</v>
      </c>
      <c r="AU247" s="2">
        <f t="shared" si="211"/>
        <v>0</v>
      </c>
      <c r="AV247" s="2">
        <f t="shared" si="212"/>
        <v>0</v>
      </c>
      <c r="AW247" s="2">
        <f t="shared" si="213"/>
        <v>0</v>
      </c>
      <c r="AX247" s="83" t="str">
        <f t="shared" si="214"/>
        <v>N.A.</v>
      </c>
      <c r="AY247" s="2">
        <f t="shared" si="215"/>
        <v>1927673</v>
      </c>
      <c r="AZ247" s="82"/>
      <c r="BA247" s="2">
        <v>342</v>
      </c>
      <c r="BB247">
        <f t="shared" si="216"/>
        <v>5875</v>
      </c>
      <c r="BC247">
        <f t="shared" si="217"/>
        <v>2009250</v>
      </c>
      <c r="BD247" s="2">
        <f t="shared" si="218"/>
        <v>0</v>
      </c>
      <c r="BE247" s="2">
        <f t="shared" si="219"/>
        <v>0</v>
      </c>
      <c r="BF247" s="2">
        <f t="shared" si="220"/>
        <v>0</v>
      </c>
      <c r="BG247" s="2">
        <f t="shared" si="221"/>
        <v>0</v>
      </c>
      <c r="BH247" s="84">
        <f t="shared" si="222"/>
        <v>0</v>
      </c>
      <c r="BI247" s="2">
        <f t="shared" si="223"/>
        <v>0</v>
      </c>
      <c r="BJ247" s="2">
        <f t="shared" si="224"/>
        <v>0</v>
      </c>
      <c r="BK247" s="2">
        <f t="shared" si="225"/>
        <v>0</v>
      </c>
      <c r="BL247" s="83" t="str">
        <f t="shared" si="226"/>
        <v>N.A.</v>
      </c>
      <c r="BM247" s="2">
        <f t="shared" si="227"/>
        <v>2009250</v>
      </c>
      <c r="BO247" s="2">
        <v>343</v>
      </c>
      <c r="BP247">
        <f t="shared" si="228"/>
        <v>6106</v>
      </c>
      <c r="BQ247">
        <f t="shared" si="229"/>
        <v>2094358</v>
      </c>
      <c r="BR247" s="2">
        <f t="shared" si="230"/>
        <v>0</v>
      </c>
      <c r="BS247" s="2">
        <f t="shared" si="231"/>
        <v>0</v>
      </c>
      <c r="BT247" s="2">
        <f t="shared" si="232"/>
        <v>0</v>
      </c>
      <c r="BU247" s="2">
        <f t="shared" si="233"/>
        <v>0</v>
      </c>
      <c r="BV247" s="84">
        <f t="shared" si="234"/>
        <v>0</v>
      </c>
      <c r="BW247" s="2">
        <f t="shared" si="235"/>
        <v>0</v>
      </c>
      <c r="BX247" s="2">
        <f t="shared" si="236"/>
        <v>0</v>
      </c>
      <c r="BY247" s="2">
        <f t="shared" si="237"/>
        <v>0</v>
      </c>
      <c r="BZ247" s="83" t="str">
        <f t="shared" si="238"/>
        <v>N.A.</v>
      </c>
      <c r="CA247" s="2">
        <f t="shared" si="239"/>
        <v>2094358</v>
      </c>
    </row>
    <row r="248" spans="1:79" x14ac:dyDescent="0.2">
      <c r="A248">
        <v>241</v>
      </c>
      <c r="B248" s="2">
        <v>7</v>
      </c>
      <c r="C248" s="2">
        <v>4788</v>
      </c>
      <c r="D248" s="2" t="s">
        <v>213</v>
      </c>
      <c r="E248" s="2">
        <v>2663603</v>
      </c>
      <c r="F248" s="2">
        <v>550.4</v>
      </c>
      <c r="G248" s="2">
        <v>5057</v>
      </c>
      <c r="H248" s="2">
        <v>2783373</v>
      </c>
      <c r="I248" s="2">
        <v>0</v>
      </c>
      <c r="J248" s="82"/>
      <c r="K248" s="2">
        <v>555</v>
      </c>
      <c r="L248" s="2">
        <f t="shared" si="182"/>
        <v>5254</v>
      </c>
      <c r="M248" s="2">
        <f t="shared" si="183"/>
        <v>2915970</v>
      </c>
      <c r="N248" s="2">
        <f t="shared" si="184"/>
        <v>0</v>
      </c>
      <c r="O248" s="2">
        <f t="shared" si="185"/>
        <v>0</v>
      </c>
      <c r="P248" s="2">
        <f t="shared" si="186"/>
        <v>0</v>
      </c>
      <c r="Q248" s="2">
        <f t="shared" si="187"/>
        <v>0</v>
      </c>
      <c r="R248" s="84">
        <f t="shared" si="188"/>
        <v>0</v>
      </c>
      <c r="S248" s="2">
        <f t="shared" si="189"/>
        <v>0</v>
      </c>
      <c r="T248" s="2">
        <f t="shared" si="190"/>
        <v>0</v>
      </c>
      <c r="U248" s="2">
        <f t="shared" si="191"/>
        <v>0</v>
      </c>
      <c r="V248" s="83" t="str">
        <f t="shared" si="180"/>
        <v>N.A.</v>
      </c>
      <c r="W248" s="2">
        <f t="shared" si="192"/>
        <v>2915970</v>
      </c>
      <c r="X248" s="82"/>
      <c r="Y248" s="2">
        <v>564</v>
      </c>
      <c r="Z248">
        <f t="shared" si="193"/>
        <v>5459</v>
      </c>
      <c r="AA248">
        <f t="shared" si="194"/>
        <v>3078876</v>
      </c>
      <c r="AB248" s="2">
        <f t="shared" si="195"/>
        <v>0</v>
      </c>
      <c r="AC248" s="2">
        <f t="shared" si="196"/>
        <v>0</v>
      </c>
      <c r="AD248" s="2">
        <f t="shared" si="197"/>
        <v>0</v>
      </c>
      <c r="AE248" s="2">
        <f t="shared" si="198"/>
        <v>0</v>
      </c>
      <c r="AF248" s="84">
        <f t="shared" si="199"/>
        <v>0</v>
      </c>
      <c r="AG248" s="2">
        <f t="shared" si="200"/>
        <v>0</v>
      </c>
      <c r="AH248" s="2">
        <f t="shared" si="201"/>
        <v>0</v>
      </c>
      <c r="AI248" s="2">
        <f t="shared" si="202"/>
        <v>0</v>
      </c>
      <c r="AJ248" s="83" t="str">
        <f t="shared" si="203"/>
        <v>N.A.</v>
      </c>
      <c r="AK248" s="2">
        <f t="shared" si="204"/>
        <v>3078876</v>
      </c>
      <c r="AM248" s="2">
        <v>563</v>
      </c>
      <c r="AN248">
        <f t="shared" si="205"/>
        <v>5672</v>
      </c>
      <c r="AO248">
        <f t="shared" si="206"/>
        <v>3193336</v>
      </c>
      <c r="AP248" s="2">
        <f t="shared" si="181"/>
        <v>0</v>
      </c>
      <c r="AQ248" s="2">
        <f t="shared" si="207"/>
        <v>0</v>
      </c>
      <c r="AR248" s="2">
        <f t="shared" si="208"/>
        <v>0</v>
      </c>
      <c r="AS248" s="2">
        <f t="shared" si="209"/>
        <v>0</v>
      </c>
      <c r="AT248" s="84">
        <f t="shared" si="210"/>
        <v>0</v>
      </c>
      <c r="AU248" s="2">
        <f t="shared" si="211"/>
        <v>0</v>
      </c>
      <c r="AV248" s="2">
        <f t="shared" si="212"/>
        <v>0</v>
      </c>
      <c r="AW248" s="2">
        <f t="shared" si="213"/>
        <v>0</v>
      </c>
      <c r="AX248" s="83" t="str">
        <f t="shared" si="214"/>
        <v>N.A.</v>
      </c>
      <c r="AY248" s="2">
        <f t="shared" si="215"/>
        <v>3193336</v>
      </c>
      <c r="AZ248" s="82"/>
      <c r="BA248" s="2">
        <v>560</v>
      </c>
      <c r="BB248">
        <f t="shared" si="216"/>
        <v>5894</v>
      </c>
      <c r="BC248">
        <f t="shared" si="217"/>
        <v>3300640</v>
      </c>
      <c r="BD248" s="2">
        <f t="shared" si="218"/>
        <v>0</v>
      </c>
      <c r="BE248" s="2">
        <f t="shared" si="219"/>
        <v>0</v>
      </c>
      <c r="BF248" s="2">
        <f t="shared" si="220"/>
        <v>0</v>
      </c>
      <c r="BG248" s="2">
        <f t="shared" si="221"/>
        <v>0</v>
      </c>
      <c r="BH248" s="84">
        <f t="shared" si="222"/>
        <v>0</v>
      </c>
      <c r="BI248" s="2">
        <f t="shared" si="223"/>
        <v>0</v>
      </c>
      <c r="BJ248" s="2">
        <f t="shared" si="224"/>
        <v>0</v>
      </c>
      <c r="BK248" s="2">
        <f t="shared" si="225"/>
        <v>0</v>
      </c>
      <c r="BL248" s="83" t="str">
        <f t="shared" si="226"/>
        <v>N.A.</v>
      </c>
      <c r="BM248" s="2">
        <f t="shared" si="227"/>
        <v>3300640</v>
      </c>
      <c r="BO248" s="2">
        <v>536</v>
      </c>
      <c r="BP248">
        <f t="shared" si="228"/>
        <v>6125</v>
      </c>
      <c r="BQ248">
        <f t="shared" si="229"/>
        <v>3283000</v>
      </c>
      <c r="BR248" s="2">
        <f t="shared" si="230"/>
        <v>0</v>
      </c>
      <c r="BS248" s="2">
        <f t="shared" si="231"/>
        <v>50646</v>
      </c>
      <c r="BT248" s="2">
        <f t="shared" si="232"/>
        <v>0</v>
      </c>
      <c r="BU248" s="2">
        <f t="shared" si="233"/>
        <v>50646</v>
      </c>
      <c r="BV248" s="84">
        <f t="shared" si="234"/>
        <v>50646</v>
      </c>
      <c r="BW248" s="2">
        <f t="shared" si="235"/>
        <v>0</v>
      </c>
      <c r="BX248" s="2">
        <f t="shared" si="236"/>
        <v>1</v>
      </c>
      <c r="BY248" s="2">
        <f t="shared" si="237"/>
        <v>1</v>
      </c>
      <c r="BZ248" s="83" t="str">
        <f t="shared" si="238"/>
        <v>101% Adj.</v>
      </c>
      <c r="CA248" s="2">
        <f t="shared" si="239"/>
        <v>3333646</v>
      </c>
    </row>
    <row r="249" spans="1:79" x14ac:dyDescent="0.2">
      <c r="A249">
        <v>242</v>
      </c>
      <c r="B249" s="2">
        <v>11</v>
      </c>
      <c r="C249" s="2">
        <v>4797</v>
      </c>
      <c r="D249" s="2" t="s">
        <v>214</v>
      </c>
      <c r="E249" s="2">
        <v>10041074</v>
      </c>
      <c r="F249" s="2">
        <v>2185.5</v>
      </c>
      <c r="G249" s="2">
        <v>4931</v>
      </c>
      <c r="H249" s="2">
        <v>10776701</v>
      </c>
      <c r="I249" s="2">
        <v>0</v>
      </c>
      <c r="J249" s="82"/>
      <c r="K249" s="2">
        <v>2211</v>
      </c>
      <c r="L249" s="2">
        <f t="shared" si="182"/>
        <v>5128</v>
      </c>
      <c r="M249" s="2">
        <f t="shared" si="183"/>
        <v>11338008</v>
      </c>
      <c r="N249" s="2">
        <f t="shared" si="184"/>
        <v>0</v>
      </c>
      <c r="O249" s="2">
        <f t="shared" si="185"/>
        <v>0</v>
      </c>
      <c r="P249" s="2">
        <f t="shared" si="186"/>
        <v>0</v>
      </c>
      <c r="Q249" s="2">
        <f t="shared" si="187"/>
        <v>0</v>
      </c>
      <c r="R249" s="84">
        <f t="shared" si="188"/>
        <v>0</v>
      </c>
      <c r="S249" s="2">
        <f t="shared" si="189"/>
        <v>0</v>
      </c>
      <c r="T249" s="2">
        <f t="shared" si="190"/>
        <v>0</v>
      </c>
      <c r="U249" s="2">
        <f t="shared" si="191"/>
        <v>0</v>
      </c>
      <c r="V249" s="83" t="str">
        <f t="shared" si="180"/>
        <v>N.A.</v>
      </c>
      <c r="W249" s="2">
        <f t="shared" si="192"/>
        <v>11338008</v>
      </c>
      <c r="X249" s="82"/>
      <c r="Y249" s="2">
        <v>2236</v>
      </c>
      <c r="Z249">
        <f t="shared" si="193"/>
        <v>5333</v>
      </c>
      <c r="AA249">
        <f t="shared" si="194"/>
        <v>11924588</v>
      </c>
      <c r="AB249" s="2">
        <f t="shared" si="195"/>
        <v>0</v>
      </c>
      <c r="AC249" s="2">
        <f t="shared" si="196"/>
        <v>0</v>
      </c>
      <c r="AD249" s="2">
        <f t="shared" si="197"/>
        <v>0</v>
      </c>
      <c r="AE249" s="2">
        <f t="shared" si="198"/>
        <v>0</v>
      </c>
      <c r="AF249" s="84">
        <f t="shared" si="199"/>
        <v>0</v>
      </c>
      <c r="AG249" s="2">
        <f t="shared" si="200"/>
        <v>0</v>
      </c>
      <c r="AH249" s="2">
        <f t="shared" si="201"/>
        <v>0</v>
      </c>
      <c r="AI249" s="2">
        <f t="shared" si="202"/>
        <v>0</v>
      </c>
      <c r="AJ249" s="83" t="str">
        <f t="shared" si="203"/>
        <v>N.A.</v>
      </c>
      <c r="AK249" s="2">
        <f t="shared" si="204"/>
        <v>11924588</v>
      </c>
      <c r="AM249" s="2">
        <v>2273</v>
      </c>
      <c r="AN249">
        <f t="shared" si="205"/>
        <v>5546</v>
      </c>
      <c r="AO249">
        <f t="shared" si="206"/>
        <v>12606058</v>
      </c>
      <c r="AP249" s="2">
        <f t="shared" si="181"/>
        <v>0</v>
      </c>
      <c r="AQ249" s="2">
        <f t="shared" si="207"/>
        <v>0</v>
      </c>
      <c r="AR249" s="2">
        <f t="shared" si="208"/>
        <v>0</v>
      </c>
      <c r="AS249" s="2">
        <f t="shared" si="209"/>
        <v>0</v>
      </c>
      <c r="AT249" s="84">
        <f t="shared" si="210"/>
        <v>0</v>
      </c>
      <c r="AU249" s="2">
        <f t="shared" si="211"/>
        <v>0</v>
      </c>
      <c r="AV249" s="2">
        <f t="shared" si="212"/>
        <v>0</v>
      </c>
      <c r="AW249" s="2">
        <f t="shared" si="213"/>
        <v>0</v>
      </c>
      <c r="AX249" s="83" t="str">
        <f t="shared" si="214"/>
        <v>N.A.</v>
      </c>
      <c r="AY249" s="2">
        <f t="shared" si="215"/>
        <v>12606058</v>
      </c>
      <c r="AZ249" s="82"/>
      <c r="BA249" s="2">
        <v>2270</v>
      </c>
      <c r="BB249">
        <f t="shared" si="216"/>
        <v>5768</v>
      </c>
      <c r="BC249">
        <f t="shared" si="217"/>
        <v>13093360</v>
      </c>
      <c r="BD249" s="2">
        <f t="shared" si="218"/>
        <v>0</v>
      </c>
      <c r="BE249" s="2">
        <f t="shared" si="219"/>
        <v>0</v>
      </c>
      <c r="BF249" s="2">
        <f t="shared" si="220"/>
        <v>0</v>
      </c>
      <c r="BG249" s="2">
        <f t="shared" si="221"/>
        <v>0</v>
      </c>
      <c r="BH249" s="84">
        <f t="shared" si="222"/>
        <v>0</v>
      </c>
      <c r="BI249" s="2">
        <f t="shared" si="223"/>
        <v>0</v>
      </c>
      <c r="BJ249" s="2">
        <f t="shared" si="224"/>
        <v>0</v>
      </c>
      <c r="BK249" s="2">
        <f t="shared" si="225"/>
        <v>0</v>
      </c>
      <c r="BL249" s="83" t="str">
        <f t="shared" si="226"/>
        <v>N.A.</v>
      </c>
      <c r="BM249" s="2">
        <f t="shared" si="227"/>
        <v>13093360</v>
      </c>
      <c r="BO249" s="2">
        <v>2272</v>
      </c>
      <c r="BP249">
        <f t="shared" si="228"/>
        <v>5999</v>
      </c>
      <c r="BQ249">
        <f t="shared" si="229"/>
        <v>13629728</v>
      </c>
      <c r="BR249" s="2">
        <f t="shared" si="230"/>
        <v>0</v>
      </c>
      <c r="BS249" s="2">
        <f t="shared" si="231"/>
        <v>0</v>
      </c>
      <c r="BT249" s="2">
        <f t="shared" si="232"/>
        <v>0</v>
      </c>
      <c r="BU249" s="2">
        <f t="shared" si="233"/>
        <v>0</v>
      </c>
      <c r="BV249" s="84">
        <f t="shared" si="234"/>
        <v>0</v>
      </c>
      <c r="BW249" s="2">
        <f t="shared" si="235"/>
        <v>0</v>
      </c>
      <c r="BX249" s="2">
        <f t="shared" si="236"/>
        <v>0</v>
      </c>
      <c r="BY249" s="2">
        <f t="shared" si="237"/>
        <v>0</v>
      </c>
      <c r="BZ249" s="83" t="str">
        <f t="shared" si="238"/>
        <v>N.A.</v>
      </c>
      <c r="CA249" s="2">
        <f t="shared" si="239"/>
        <v>13629728</v>
      </c>
    </row>
    <row r="250" spans="1:79" x14ac:dyDescent="0.2">
      <c r="A250">
        <v>243</v>
      </c>
      <c r="B250" s="2">
        <v>13</v>
      </c>
      <c r="C250" s="2">
        <v>4824</v>
      </c>
      <c r="D250" s="2" t="s">
        <v>240</v>
      </c>
      <c r="E250" s="2">
        <v>3465070</v>
      </c>
      <c r="F250" s="2">
        <v>677.4</v>
      </c>
      <c r="G250" s="2">
        <v>4931</v>
      </c>
      <c r="H250" s="2">
        <v>3340259</v>
      </c>
      <c r="I250" s="2">
        <v>99849</v>
      </c>
      <c r="J250" s="82"/>
      <c r="K250" s="2">
        <v>664</v>
      </c>
      <c r="L250" s="2">
        <f t="shared" si="182"/>
        <v>5128</v>
      </c>
      <c r="M250" s="2">
        <f t="shared" si="183"/>
        <v>3404992</v>
      </c>
      <c r="N250" s="2">
        <f t="shared" si="184"/>
        <v>42055</v>
      </c>
      <c r="O250" s="2">
        <f t="shared" si="185"/>
        <v>0</v>
      </c>
      <c r="P250" s="2">
        <f t="shared" si="186"/>
        <v>42055</v>
      </c>
      <c r="Q250" s="2">
        <f t="shared" si="187"/>
        <v>0</v>
      </c>
      <c r="R250" s="84">
        <f t="shared" si="188"/>
        <v>42055</v>
      </c>
      <c r="S250" s="2">
        <f t="shared" si="189"/>
        <v>2</v>
      </c>
      <c r="T250" s="2">
        <f t="shared" si="190"/>
        <v>0</v>
      </c>
      <c r="U250" s="2">
        <f t="shared" si="191"/>
        <v>2</v>
      </c>
      <c r="V250" s="83" t="str">
        <f t="shared" si="180"/>
        <v>70% Adj.</v>
      </c>
      <c r="W250" s="2">
        <f t="shared" si="192"/>
        <v>3447047</v>
      </c>
      <c r="X250" s="82"/>
      <c r="Y250" s="2">
        <v>655</v>
      </c>
      <c r="Z250">
        <f t="shared" si="193"/>
        <v>5333</v>
      </c>
      <c r="AA250">
        <f t="shared" si="194"/>
        <v>3493115</v>
      </c>
      <c r="AB250" s="2">
        <f t="shared" si="195"/>
        <v>0</v>
      </c>
      <c r="AC250" s="2">
        <f t="shared" si="196"/>
        <v>0</v>
      </c>
      <c r="AD250" s="2">
        <f t="shared" si="197"/>
        <v>0</v>
      </c>
      <c r="AE250" s="2">
        <f t="shared" si="198"/>
        <v>0</v>
      </c>
      <c r="AF250" s="84">
        <f t="shared" si="199"/>
        <v>0</v>
      </c>
      <c r="AG250" s="2">
        <f t="shared" si="200"/>
        <v>0</v>
      </c>
      <c r="AH250" s="2">
        <f t="shared" si="201"/>
        <v>0</v>
      </c>
      <c r="AI250" s="2">
        <f t="shared" si="202"/>
        <v>0</v>
      </c>
      <c r="AJ250" s="83" t="str">
        <f t="shared" si="203"/>
        <v>N.A.</v>
      </c>
      <c r="AK250" s="2">
        <f t="shared" si="204"/>
        <v>3493115</v>
      </c>
      <c r="AM250" s="2">
        <v>646</v>
      </c>
      <c r="AN250">
        <f t="shared" si="205"/>
        <v>5546</v>
      </c>
      <c r="AO250">
        <f t="shared" si="206"/>
        <v>3582716</v>
      </c>
      <c r="AP250" s="2">
        <f t="shared" si="181"/>
        <v>0</v>
      </c>
      <c r="AQ250" s="2">
        <f t="shared" si="207"/>
        <v>0</v>
      </c>
      <c r="AR250" s="2">
        <f t="shared" si="208"/>
        <v>0</v>
      </c>
      <c r="AS250" s="2">
        <f t="shared" si="209"/>
        <v>0</v>
      </c>
      <c r="AT250" s="84">
        <f t="shared" si="210"/>
        <v>0</v>
      </c>
      <c r="AU250" s="2">
        <f t="shared" si="211"/>
        <v>0</v>
      </c>
      <c r="AV250" s="2">
        <f t="shared" si="212"/>
        <v>0</v>
      </c>
      <c r="AW250" s="2">
        <f t="shared" si="213"/>
        <v>0</v>
      </c>
      <c r="AX250" s="83" t="str">
        <f t="shared" si="214"/>
        <v>N.A.</v>
      </c>
      <c r="AY250" s="2">
        <f t="shared" si="215"/>
        <v>3582716</v>
      </c>
      <c r="AZ250" s="82"/>
      <c r="BA250" s="2">
        <v>629</v>
      </c>
      <c r="BB250">
        <f t="shared" si="216"/>
        <v>5768</v>
      </c>
      <c r="BC250">
        <f t="shared" si="217"/>
        <v>3628072</v>
      </c>
      <c r="BD250" s="2">
        <f t="shared" si="218"/>
        <v>0</v>
      </c>
      <c r="BE250" s="2">
        <f t="shared" si="219"/>
        <v>0</v>
      </c>
      <c r="BF250" s="2">
        <f t="shared" si="220"/>
        <v>0</v>
      </c>
      <c r="BG250" s="2">
        <f t="shared" si="221"/>
        <v>0</v>
      </c>
      <c r="BH250" s="84">
        <f t="shared" si="222"/>
        <v>0</v>
      </c>
      <c r="BI250" s="2">
        <f t="shared" si="223"/>
        <v>0</v>
      </c>
      <c r="BJ250" s="2">
        <f t="shared" si="224"/>
        <v>0</v>
      </c>
      <c r="BK250" s="2">
        <f t="shared" si="225"/>
        <v>0</v>
      </c>
      <c r="BL250" s="83" t="str">
        <f t="shared" si="226"/>
        <v>N.A.</v>
      </c>
      <c r="BM250" s="2">
        <f t="shared" si="227"/>
        <v>3628072</v>
      </c>
      <c r="BO250" s="2">
        <v>608</v>
      </c>
      <c r="BP250">
        <f t="shared" si="228"/>
        <v>5999</v>
      </c>
      <c r="BQ250">
        <f t="shared" si="229"/>
        <v>3647392</v>
      </c>
      <c r="BR250" s="2">
        <f t="shared" si="230"/>
        <v>0</v>
      </c>
      <c r="BS250" s="2">
        <f t="shared" si="231"/>
        <v>16961</v>
      </c>
      <c r="BT250" s="2">
        <f t="shared" si="232"/>
        <v>0</v>
      </c>
      <c r="BU250" s="2">
        <f t="shared" si="233"/>
        <v>16961</v>
      </c>
      <c r="BV250" s="84">
        <f t="shared" si="234"/>
        <v>16961</v>
      </c>
      <c r="BW250" s="2">
        <f t="shared" si="235"/>
        <v>0</v>
      </c>
      <c r="BX250" s="2">
        <f t="shared" si="236"/>
        <v>1</v>
      </c>
      <c r="BY250" s="2">
        <f t="shared" si="237"/>
        <v>1</v>
      </c>
      <c r="BZ250" s="83" t="str">
        <f t="shared" si="238"/>
        <v>101% Adj.</v>
      </c>
      <c r="CA250" s="2">
        <f t="shared" si="239"/>
        <v>3664353</v>
      </c>
    </row>
    <row r="251" spans="1:79" x14ac:dyDescent="0.2">
      <c r="A251">
        <v>244</v>
      </c>
      <c r="B251" s="2">
        <v>5</v>
      </c>
      <c r="C251" s="2">
        <v>4860</v>
      </c>
      <c r="D251" s="2" t="s">
        <v>215</v>
      </c>
      <c r="E251" s="2">
        <v>2112606</v>
      </c>
      <c r="F251" s="2">
        <v>384.7</v>
      </c>
      <c r="G251" s="2">
        <v>4931</v>
      </c>
      <c r="H251" s="2">
        <v>1896956</v>
      </c>
      <c r="I251" s="2">
        <v>172520</v>
      </c>
      <c r="J251" s="82"/>
      <c r="K251" s="2">
        <v>375</v>
      </c>
      <c r="L251" s="2">
        <f t="shared" si="182"/>
        <v>5128</v>
      </c>
      <c r="M251" s="2">
        <f t="shared" si="183"/>
        <v>1923000</v>
      </c>
      <c r="N251" s="2">
        <f t="shared" si="184"/>
        <v>132724</v>
      </c>
      <c r="O251" s="2">
        <f t="shared" si="185"/>
        <v>0</v>
      </c>
      <c r="P251" s="2">
        <f t="shared" si="186"/>
        <v>132724</v>
      </c>
      <c r="Q251" s="2">
        <f t="shared" si="187"/>
        <v>0</v>
      </c>
      <c r="R251" s="84">
        <f t="shared" si="188"/>
        <v>132724</v>
      </c>
      <c r="S251" s="2">
        <f t="shared" si="189"/>
        <v>2</v>
      </c>
      <c r="T251" s="2">
        <f t="shared" si="190"/>
        <v>0</v>
      </c>
      <c r="U251" s="2">
        <f t="shared" si="191"/>
        <v>2</v>
      </c>
      <c r="V251" s="83" t="str">
        <f t="shared" si="180"/>
        <v>70% Adj.</v>
      </c>
      <c r="W251" s="2">
        <f t="shared" si="192"/>
        <v>2055724</v>
      </c>
      <c r="X251" s="82"/>
      <c r="Y251" s="2">
        <v>353</v>
      </c>
      <c r="Z251">
        <f t="shared" si="193"/>
        <v>5333</v>
      </c>
      <c r="AA251">
        <f t="shared" si="194"/>
        <v>1882549</v>
      </c>
      <c r="AB251" s="2">
        <f t="shared" si="195"/>
        <v>138034</v>
      </c>
      <c r="AC251" s="2">
        <f t="shared" si="196"/>
        <v>59681</v>
      </c>
      <c r="AD251" s="2">
        <f t="shared" si="197"/>
        <v>138034</v>
      </c>
      <c r="AE251" s="2">
        <f t="shared" si="198"/>
        <v>0</v>
      </c>
      <c r="AF251" s="84">
        <f t="shared" si="199"/>
        <v>138034</v>
      </c>
      <c r="AG251" s="2">
        <f t="shared" si="200"/>
        <v>2</v>
      </c>
      <c r="AH251" s="2">
        <f t="shared" si="201"/>
        <v>0</v>
      </c>
      <c r="AI251" s="2">
        <f t="shared" si="202"/>
        <v>2</v>
      </c>
      <c r="AJ251" s="83" t="str">
        <f t="shared" si="203"/>
        <v>60% Adj.</v>
      </c>
      <c r="AK251" s="2">
        <f t="shared" si="204"/>
        <v>2020583</v>
      </c>
      <c r="AM251" s="2">
        <v>331</v>
      </c>
      <c r="AN251">
        <f t="shared" si="205"/>
        <v>5546</v>
      </c>
      <c r="AO251">
        <f t="shared" si="206"/>
        <v>1835726</v>
      </c>
      <c r="AP251" s="2">
        <f t="shared" si="181"/>
        <v>138440</v>
      </c>
      <c r="AQ251" s="2">
        <f t="shared" si="207"/>
        <v>65648</v>
      </c>
      <c r="AR251" s="2">
        <f t="shared" si="208"/>
        <v>138440</v>
      </c>
      <c r="AS251" s="2">
        <f t="shared" si="209"/>
        <v>0</v>
      </c>
      <c r="AT251" s="84">
        <f t="shared" si="210"/>
        <v>138440</v>
      </c>
      <c r="AU251" s="2">
        <f t="shared" si="211"/>
        <v>2</v>
      </c>
      <c r="AV251" s="2">
        <f t="shared" si="212"/>
        <v>0</v>
      </c>
      <c r="AW251" s="2">
        <f t="shared" si="213"/>
        <v>2</v>
      </c>
      <c r="AX251" s="83" t="str">
        <f t="shared" si="214"/>
        <v>50% Adj.</v>
      </c>
      <c r="AY251" s="2">
        <f t="shared" si="215"/>
        <v>1974166</v>
      </c>
      <c r="AZ251" s="82"/>
      <c r="BA251" s="2">
        <v>313</v>
      </c>
      <c r="BB251">
        <f t="shared" si="216"/>
        <v>5768</v>
      </c>
      <c r="BC251">
        <f t="shared" si="217"/>
        <v>1805384</v>
      </c>
      <c r="BD251" s="2">
        <f t="shared" si="218"/>
        <v>122889</v>
      </c>
      <c r="BE251" s="2">
        <f t="shared" si="219"/>
        <v>48699</v>
      </c>
      <c r="BF251" s="2">
        <f t="shared" si="220"/>
        <v>122889</v>
      </c>
      <c r="BG251" s="2">
        <f t="shared" si="221"/>
        <v>0</v>
      </c>
      <c r="BH251" s="84">
        <f t="shared" si="222"/>
        <v>122889</v>
      </c>
      <c r="BI251" s="2">
        <f t="shared" si="223"/>
        <v>2</v>
      </c>
      <c r="BJ251" s="2">
        <f t="shared" si="224"/>
        <v>0</v>
      </c>
      <c r="BK251" s="2">
        <f t="shared" si="225"/>
        <v>2</v>
      </c>
      <c r="BL251" s="83" t="str">
        <f t="shared" si="226"/>
        <v>40% Adj.</v>
      </c>
      <c r="BM251" s="2">
        <f t="shared" si="227"/>
        <v>1928273</v>
      </c>
      <c r="BO251" s="2">
        <v>289</v>
      </c>
      <c r="BP251">
        <f t="shared" si="228"/>
        <v>5999</v>
      </c>
      <c r="BQ251">
        <f t="shared" si="229"/>
        <v>1733711</v>
      </c>
      <c r="BR251" s="2">
        <f t="shared" si="230"/>
        <v>113669</v>
      </c>
      <c r="BS251" s="2">
        <f t="shared" si="231"/>
        <v>89727</v>
      </c>
      <c r="BT251" s="2">
        <f t="shared" si="232"/>
        <v>113669</v>
      </c>
      <c r="BU251" s="2">
        <f t="shared" si="233"/>
        <v>0</v>
      </c>
      <c r="BV251" s="84">
        <f t="shared" si="234"/>
        <v>113669</v>
      </c>
      <c r="BW251" s="2">
        <f t="shared" si="235"/>
        <v>2</v>
      </c>
      <c r="BX251" s="2">
        <f t="shared" si="236"/>
        <v>0</v>
      </c>
      <c r="BY251" s="2">
        <f t="shared" si="237"/>
        <v>2</v>
      </c>
      <c r="BZ251" s="83" t="str">
        <f t="shared" si="238"/>
        <v>30% Adj.</v>
      </c>
      <c r="CA251" s="2">
        <f t="shared" si="239"/>
        <v>1847380</v>
      </c>
    </row>
    <row r="252" spans="1:79" x14ac:dyDescent="0.2">
      <c r="A252">
        <v>245</v>
      </c>
      <c r="B252" s="2">
        <v>1</v>
      </c>
      <c r="C252" s="2">
        <v>4869</v>
      </c>
      <c r="D252" s="2" t="s">
        <v>216</v>
      </c>
      <c r="E252" s="2">
        <v>7432317</v>
      </c>
      <c r="F252" s="2">
        <v>1468.5</v>
      </c>
      <c r="G252" s="2">
        <v>4972</v>
      </c>
      <c r="H252" s="2">
        <v>7301382</v>
      </c>
      <c r="I252" s="2">
        <v>104748</v>
      </c>
      <c r="J252" s="82"/>
      <c r="K252" s="2">
        <v>1415</v>
      </c>
      <c r="L252" s="2">
        <f t="shared" si="182"/>
        <v>5169</v>
      </c>
      <c r="M252" s="2">
        <f t="shared" si="183"/>
        <v>7314135</v>
      </c>
      <c r="N252" s="2">
        <f t="shared" si="184"/>
        <v>82727</v>
      </c>
      <c r="O252" s="2">
        <f t="shared" si="185"/>
        <v>60261</v>
      </c>
      <c r="P252" s="2">
        <f t="shared" si="186"/>
        <v>82727</v>
      </c>
      <c r="Q252" s="2">
        <f t="shared" si="187"/>
        <v>0</v>
      </c>
      <c r="R252" s="84">
        <f t="shared" si="188"/>
        <v>82727</v>
      </c>
      <c r="S252" s="2">
        <f t="shared" si="189"/>
        <v>2</v>
      </c>
      <c r="T252" s="2">
        <f t="shared" si="190"/>
        <v>0</v>
      </c>
      <c r="U252" s="2">
        <f t="shared" si="191"/>
        <v>2</v>
      </c>
      <c r="V252" s="83" t="str">
        <f t="shared" si="180"/>
        <v>70% Adj.</v>
      </c>
      <c r="W252" s="2">
        <f t="shared" si="192"/>
        <v>7396862</v>
      </c>
      <c r="X252" s="82"/>
      <c r="Y252" s="2">
        <v>1360</v>
      </c>
      <c r="Z252">
        <f t="shared" si="193"/>
        <v>5374</v>
      </c>
      <c r="AA252">
        <f t="shared" si="194"/>
        <v>7308640</v>
      </c>
      <c r="AB252" s="2">
        <f t="shared" si="195"/>
        <v>74206</v>
      </c>
      <c r="AC252" s="2">
        <f t="shared" si="196"/>
        <v>78636</v>
      </c>
      <c r="AD252" s="2">
        <f t="shared" si="197"/>
        <v>0</v>
      </c>
      <c r="AE252" s="2">
        <f t="shared" si="198"/>
        <v>78636</v>
      </c>
      <c r="AF252" s="84">
        <f t="shared" si="199"/>
        <v>78636</v>
      </c>
      <c r="AG252" s="2">
        <f t="shared" si="200"/>
        <v>0</v>
      </c>
      <c r="AH252" s="2">
        <f t="shared" si="201"/>
        <v>1</v>
      </c>
      <c r="AI252" s="2">
        <f t="shared" si="202"/>
        <v>1</v>
      </c>
      <c r="AJ252" s="83" t="str">
        <f t="shared" si="203"/>
        <v>101% Adj.</v>
      </c>
      <c r="AK252" s="2">
        <f t="shared" si="204"/>
        <v>7387276</v>
      </c>
      <c r="AM252" s="2">
        <v>1290</v>
      </c>
      <c r="AN252">
        <f t="shared" si="205"/>
        <v>5587</v>
      </c>
      <c r="AO252">
        <f t="shared" si="206"/>
        <v>7207230</v>
      </c>
      <c r="AP252" s="2">
        <f t="shared" si="181"/>
        <v>112544</v>
      </c>
      <c r="AQ252" s="2">
        <f t="shared" si="207"/>
        <v>174496</v>
      </c>
      <c r="AR252" s="2">
        <f t="shared" si="208"/>
        <v>0</v>
      </c>
      <c r="AS252" s="2">
        <f t="shared" si="209"/>
        <v>174496</v>
      </c>
      <c r="AT252" s="84">
        <f t="shared" si="210"/>
        <v>174496</v>
      </c>
      <c r="AU252" s="2">
        <f t="shared" si="211"/>
        <v>0</v>
      </c>
      <c r="AV252" s="2">
        <f t="shared" si="212"/>
        <v>1</v>
      </c>
      <c r="AW252" s="2">
        <f t="shared" si="213"/>
        <v>1</v>
      </c>
      <c r="AX252" s="83" t="str">
        <f t="shared" si="214"/>
        <v>101% Adj.</v>
      </c>
      <c r="AY252" s="2">
        <f t="shared" si="215"/>
        <v>7381726</v>
      </c>
      <c r="AZ252" s="82"/>
      <c r="BA252" s="2">
        <v>1256</v>
      </c>
      <c r="BB252">
        <f t="shared" si="216"/>
        <v>5809</v>
      </c>
      <c r="BC252">
        <f t="shared" si="217"/>
        <v>7296104</v>
      </c>
      <c r="BD252" s="2">
        <f t="shared" si="218"/>
        <v>54485</v>
      </c>
      <c r="BE252" s="2">
        <f t="shared" si="219"/>
        <v>0</v>
      </c>
      <c r="BF252" s="2">
        <f t="shared" si="220"/>
        <v>54485</v>
      </c>
      <c r="BG252" s="2">
        <f t="shared" si="221"/>
        <v>0</v>
      </c>
      <c r="BH252" s="84">
        <f t="shared" si="222"/>
        <v>54485</v>
      </c>
      <c r="BI252" s="2">
        <f t="shared" si="223"/>
        <v>2</v>
      </c>
      <c r="BJ252" s="2">
        <f t="shared" si="224"/>
        <v>0</v>
      </c>
      <c r="BK252" s="2">
        <f t="shared" si="225"/>
        <v>2</v>
      </c>
      <c r="BL252" s="83" t="str">
        <f t="shared" si="226"/>
        <v>40% Adj.</v>
      </c>
      <c r="BM252" s="2">
        <f t="shared" si="227"/>
        <v>7350589</v>
      </c>
      <c r="BO252" s="2">
        <v>1221</v>
      </c>
      <c r="BP252">
        <f t="shared" si="228"/>
        <v>6040</v>
      </c>
      <c r="BQ252">
        <f t="shared" si="229"/>
        <v>7374840</v>
      </c>
      <c r="BR252" s="2">
        <f t="shared" si="230"/>
        <v>17243</v>
      </c>
      <c r="BS252" s="2">
        <f t="shared" si="231"/>
        <v>0</v>
      </c>
      <c r="BT252" s="2">
        <f t="shared" si="232"/>
        <v>17243</v>
      </c>
      <c r="BU252" s="2">
        <f t="shared" si="233"/>
        <v>0</v>
      </c>
      <c r="BV252" s="84">
        <f t="shared" si="234"/>
        <v>17243</v>
      </c>
      <c r="BW252" s="2">
        <f t="shared" si="235"/>
        <v>2</v>
      </c>
      <c r="BX252" s="2">
        <f t="shared" si="236"/>
        <v>0</v>
      </c>
      <c r="BY252" s="2">
        <f t="shared" si="237"/>
        <v>2</v>
      </c>
      <c r="BZ252" s="83" t="str">
        <f t="shared" si="238"/>
        <v>30% Adj.</v>
      </c>
      <c r="CA252" s="2">
        <f t="shared" si="239"/>
        <v>7392083</v>
      </c>
    </row>
    <row r="253" spans="1:79" x14ac:dyDescent="0.2">
      <c r="A253">
        <v>246</v>
      </c>
      <c r="B253" s="2">
        <v>11</v>
      </c>
      <c r="C253" s="2">
        <v>4878</v>
      </c>
      <c r="D253" s="2" t="s">
        <v>217</v>
      </c>
      <c r="E253" s="2">
        <v>3517142</v>
      </c>
      <c r="F253" s="2">
        <v>772.6</v>
      </c>
      <c r="G253" s="2">
        <v>4931</v>
      </c>
      <c r="H253" s="2">
        <v>3809691</v>
      </c>
      <c r="I253" s="2">
        <v>0</v>
      </c>
      <c r="J253" s="82"/>
      <c r="K253" s="2">
        <v>771</v>
      </c>
      <c r="L253" s="2">
        <f t="shared" si="182"/>
        <v>5128</v>
      </c>
      <c r="M253" s="2">
        <f t="shared" si="183"/>
        <v>3953688</v>
      </c>
      <c r="N253" s="2">
        <f t="shared" si="184"/>
        <v>0</v>
      </c>
      <c r="O253" s="2">
        <f t="shared" si="185"/>
        <v>0</v>
      </c>
      <c r="P253" s="2">
        <f t="shared" si="186"/>
        <v>0</v>
      </c>
      <c r="Q253" s="2">
        <f t="shared" si="187"/>
        <v>0</v>
      </c>
      <c r="R253" s="84">
        <f t="shared" si="188"/>
        <v>0</v>
      </c>
      <c r="S253" s="2">
        <f t="shared" si="189"/>
        <v>0</v>
      </c>
      <c r="T253" s="2">
        <f t="shared" si="190"/>
        <v>0</v>
      </c>
      <c r="U253" s="2">
        <f t="shared" si="191"/>
        <v>0</v>
      </c>
      <c r="V253" s="83" t="str">
        <f t="shared" si="180"/>
        <v>N.A.</v>
      </c>
      <c r="W253" s="2">
        <f t="shared" si="192"/>
        <v>3953688</v>
      </c>
      <c r="X253" s="82"/>
      <c r="Y253" s="2">
        <v>760</v>
      </c>
      <c r="Z253">
        <f t="shared" si="193"/>
        <v>5333</v>
      </c>
      <c r="AA253">
        <f t="shared" si="194"/>
        <v>4053080</v>
      </c>
      <c r="AB253" s="2">
        <f t="shared" si="195"/>
        <v>0</v>
      </c>
      <c r="AC253" s="2">
        <f t="shared" si="196"/>
        <v>0</v>
      </c>
      <c r="AD253" s="2">
        <f t="shared" si="197"/>
        <v>0</v>
      </c>
      <c r="AE253" s="2">
        <f t="shared" si="198"/>
        <v>0</v>
      </c>
      <c r="AF253" s="84">
        <f t="shared" si="199"/>
        <v>0</v>
      </c>
      <c r="AG253" s="2">
        <f t="shared" si="200"/>
        <v>0</v>
      </c>
      <c r="AH253" s="2">
        <f t="shared" si="201"/>
        <v>0</v>
      </c>
      <c r="AI253" s="2">
        <f t="shared" si="202"/>
        <v>0</v>
      </c>
      <c r="AJ253" s="83" t="str">
        <f t="shared" si="203"/>
        <v>N.A.</v>
      </c>
      <c r="AK253" s="2">
        <f t="shared" si="204"/>
        <v>4053080</v>
      </c>
      <c r="AM253" s="2">
        <v>756</v>
      </c>
      <c r="AN253">
        <f t="shared" si="205"/>
        <v>5546</v>
      </c>
      <c r="AO253">
        <f t="shared" si="206"/>
        <v>4192776</v>
      </c>
      <c r="AP253" s="2">
        <f t="shared" si="181"/>
        <v>0</v>
      </c>
      <c r="AQ253" s="2">
        <f t="shared" si="207"/>
        <v>0</v>
      </c>
      <c r="AR253" s="2">
        <f t="shared" si="208"/>
        <v>0</v>
      </c>
      <c r="AS253" s="2">
        <f t="shared" si="209"/>
        <v>0</v>
      </c>
      <c r="AT253" s="84">
        <f t="shared" si="210"/>
        <v>0</v>
      </c>
      <c r="AU253" s="2">
        <f t="shared" si="211"/>
        <v>0</v>
      </c>
      <c r="AV253" s="2">
        <f t="shared" si="212"/>
        <v>0</v>
      </c>
      <c r="AW253" s="2">
        <f t="shared" si="213"/>
        <v>0</v>
      </c>
      <c r="AX253" s="83" t="str">
        <f t="shared" si="214"/>
        <v>N.A.</v>
      </c>
      <c r="AY253" s="2">
        <f t="shared" si="215"/>
        <v>4192776</v>
      </c>
      <c r="AZ253" s="82"/>
      <c r="BA253" s="2">
        <v>744</v>
      </c>
      <c r="BB253">
        <f t="shared" si="216"/>
        <v>5768</v>
      </c>
      <c r="BC253">
        <f t="shared" si="217"/>
        <v>4291392</v>
      </c>
      <c r="BD253" s="2">
        <f t="shared" si="218"/>
        <v>0</v>
      </c>
      <c r="BE253" s="2">
        <f t="shared" si="219"/>
        <v>0</v>
      </c>
      <c r="BF253" s="2">
        <f t="shared" si="220"/>
        <v>0</v>
      </c>
      <c r="BG253" s="2">
        <f t="shared" si="221"/>
        <v>0</v>
      </c>
      <c r="BH253" s="84">
        <f t="shared" si="222"/>
        <v>0</v>
      </c>
      <c r="BI253" s="2">
        <f t="shared" si="223"/>
        <v>0</v>
      </c>
      <c r="BJ253" s="2">
        <f t="shared" si="224"/>
        <v>0</v>
      </c>
      <c r="BK253" s="2">
        <f t="shared" si="225"/>
        <v>0</v>
      </c>
      <c r="BL253" s="83" t="str">
        <f t="shared" si="226"/>
        <v>N.A.</v>
      </c>
      <c r="BM253" s="2">
        <f t="shared" si="227"/>
        <v>4291392</v>
      </c>
      <c r="BO253" s="2">
        <v>738</v>
      </c>
      <c r="BP253">
        <f t="shared" si="228"/>
        <v>5999</v>
      </c>
      <c r="BQ253">
        <f t="shared" si="229"/>
        <v>4427262</v>
      </c>
      <c r="BR253" s="2">
        <f t="shared" si="230"/>
        <v>0</v>
      </c>
      <c r="BS253" s="2">
        <f t="shared" si="231"/>
        <v>0</v>
      </c>
      <c r="BT253" s="2">
        <f t="shared" si="232"/>
        <v>0</v>
      </c>
      <c r="BU253" s="2">
        <f t="shared" si="233"/>
        <v>0</v>
      </c>
      <c r="BV253" s="84">
        <f t="shared" si="234"/>
        <v>0</v>
      </c>
      <c r="BW253" s="2">
        <f t="shared" si="235"/>
        <v>0</v>
      </c>
      <c r="BX253" s="2">
        <f t="shared" si="236"/>
        <v>0</v>
      </c>
      <c r="BY253" s="2">
        <f t="shared" si="237"/>
        <v>0</v>
      </c>
      <c r="BZ253" s="83" t="str">
        <f t="shared" si="238"/>
        <v>N.A.</v>
      </c>
      <c r="CA253" s="2">
        <f t="shared" si="239"/>
        <v>4427262</v>
      </c>
    </row>
    <row r="254" spans="1:79" x14ac:dyDescent="0.2">
      <c r="A254">
        <v>247</v>
      </c>
      <c r="B254" s="2">
        <v>5</v>
      </c>
      <c r="C254" s="2">
        <v>4890</v>
      </c>
      <c r="D254" s="2" t="s">
        <v>218</v>
      </c>
      <c r="E254" s="2">
        <v>4661780</v>
      </c>
      <c r="F254" s="2">
        <v>938.6</v>
      </c>
      <c r="G254" s="2">
        <v>4945</v>
      </c>
      <c r="H254" s="2">
        <v>4641377</v>
      </c>
      <c r="I254" s="2">
        <v>147246</v>
      </c>
      <c r="J254" s="82"/>
      <c r="K254" s="2">
        <v>919</v>
      </c>
      <c r="L254" s="2">
        <f t="shared" si="182"/>
        <v>5142</v>
      </c>
      <c r="M254" s="2">
        <f t="shared" si="183"/>
        <v>4725498</v>
      </c>
      <c r="N254" s="2">
        <f t="shared" si="184"/>
        <v>0</v>
      </c>
      <c r="O254" s="2">
        <f t="shared" si="185"/>
        <v>0</v>
      </c>
      <c r="P254" s="2">
        <f t="shared" si="186"/>
        <v>0</v>
      </c>
      <c r="Q254" s="2">
        <f t="shared" si="187"/>
        <v>0</v>
      </c>
      <c r="R254" s="84">
        <f t="shared" si="188"/>
        <v>0</v>
      </c>
      <c r="S254" s="2">
        <f t="shared" si="189"/>
        <v>0</v>
      </c>
      <c r="T254" s="2">
        <f t="shared" si="190"/>
        <v>0</v>
      </c>
      <c r="U254" s="2">
        <f t="shared" si="191"/>
        <v>0</v>
      </c>
      <c r="V254" s="83" t="str">
        <f t="shared" si="180"/>
        <v>N.A.</v>
      </c>
      <c r="W254" s="2">
        <f t="shared" si="192"/>
        <v>4725498</v>
      </c>
      <c r="X254" s="82"/>
      <c r="Y254" s="2">
        <v>903</v>
      </c>
      <c r="Z254">
        <f t="shared" si="193"/>
        <v>5347</v>
      </c>
      <c r="AA254">
        <f t="shared" si="194"/>
        <v>4828341</v>
      </c>
      <c r="AB254" s="2">
        <f t="shared" si="195"/>
        <v>0</v>
      </c>
      <c r="AC254" s="2">
        <f t="shared" si="196"/>
        <v>0</v>
      </c>
      <c r="AD254" s="2">
        <f t="shared" si="197"/>
        <v>0</v>
      </c>
      <c r="AE254" s="2">
        <f t="shared" si="198"/>
        <v>0</v>
      </c>
      <c r="AF254" s="84">
        <f t="shared" si="199"/>
        <v>0</v>
      </c>
      <c r="AG254" s="2">
        <f t="shared" si="200"/>
        <v>0</v>
      </c>
      <c r="AH254" s="2">
        <f t="shared" si="201"/>
        <v>0</v>
      </c>
      <c r="AI254" s="2">
        <f t="shared" si="202"/>
        <v>0</v>
      </c>
      <c r="AJ254" s="83" t="str">
        <f t="shared" si="203"/>
        <v>N.A.</v>
      </c>
      <c r="AK254" s="2">
        <f t="shared" si="204"/>
        <v>4828341</v>
      </c>
      <c r="AM254" s="2">
        <v>899</v>
      </c>
      <c r="AN254">
        <f t="shared" si="205"/>
        <v>5560</v>
      </c>
      <c r="AO254">
        <f t="shared" si="206"/>
        <v>4998440</v>
      </c>
      <c r="AP254" s="2">
        <f t="shared" si="181"/>
        <v>0</v>
      </c>
      <c r="AQ254" s="2">
        <f t="shared" si="207"/>
        <v>0</v>
      </c>
      <c r="AR254" s="2">
        <f t="shared" si="208"/>
        <v>0</v>
      </c>
      <c r="AS254" s="2">
        <f t="shared" si="209"/>
        <v>0</v>
      </c>
      <c r="AT254" s="84">
        <f t="shared" si="210"/>
        <v>0</v>
      </c>
      <c r="AU254" s="2">
        <f t="shared" si="211"/>
        <v>0</v>
      </c>
      <c r="AV254" s="2">
        <f t="shared" si="212"/>
        <v>0</v>
      </c>
      <c r="AW254" s="2">
        <f t="shared" si="213"/>
        <v>0</v>
      </c>
      <c r="AX254" s="83" t="str">
        <f t="shared" si="214"/>
        <v>N.A.</v>
      </c>
      <c r="AY254" s="2">
        <f t="shared" si="215"/>
        <v>4998440</v>
      </c>
      <c r="AZ254" s="82"/>
      <c r="BA254" s="2">
        <v>880</v>
      </c>
      <c r="BB254">
        <f t="shared" si="216"/>
        <v>5782</v>
      </c>
      <c r="BC254">
        <f t="shared" si="217"/>
        <v>5088160</v>
      </c>
      <c r="BD254" s="2">
        <f t="shared" si="218"/>
        <v>0</v>
      </c>
      <c r="BE254" s="2">
        <f t="shared" si="219"/>
        <v>0</v>
      </c>
      <c r="BF254" s="2">
        <f t="shared" si="220"/>
        <v>0</v>
      </c>
      <c r="BG254" s="2">
        <f t="shared" si="221"/>
        <v>0</v>
      </c>
      <c r="BH254" s="84">
        <f t="shared" si="222"/>
        <v>0</v>
      </c>
      <c r="BI254" s="2">
        <f t="shared" si="223"/>
        <v>0</v>
      </c>
      <c r="BJ254" s="2">
        <f t="shared" si="224"/>
        <v>0</v>
      </c>
      <c r="BK254" s="2">
        <f t="shared" si="225"/>
        <v>0</v>
      </c>
      <c r="BL254" s="83" t="str">
        <f t="shared" si="226"/>
        <v>N.A.</v>
      </c>
      <c r="BM254" s="2">
        <f t="shared" si="227"/>
        <v>5088160</v>
      </c>
      <c r="BO254" s="2">
        <v>865</v>
      </c>
      <c r="BP254">
        <f t="shared" si="228"/>
        <v>6013</v>
      </c>
      <c r="BQ254">
        <f t="shared" si="229"/>
        <v>5201245</v>
      </c>
      <c r="BR254" s="2">
        <f t="shared" si="230"/>
        <v>0</v>
      </c>
      <c r="BS254" s="2">
        <f t="shared" si="231"/>
        <v>0</v>
      </c>
      <c r="BT254" s="2">
        <f t="shared" si="232"/>
        <v>0</v>
      </c>
      <c r="BU254" s="2">
        <f t="shared" si="233"/>
        <v>0</v>
      </c>
      <c r="BV254" s="84">
        <f t="shared" si="234"/>
        <v>0</v>
      </c>
      <c r="BW254" s="2">
        <f t="shared" si="235"/>
        <v>0</v>
      </c>
      <c r="BX254" s="2">
        <f t="shared" si="236"/>
        <v>0</v>
      </c>
      <c r="BY254" s="2">
        <f t="shared" si="237"/>
        <v>0</v>
      </c>
      <c r="BZ254" s="83" t="str">
        <f t="shared" si="238"/>
        <v>N.A.</v>
      </c>
      <c r="CA254" s="2">
        <f t="shared" si="239"/>
        <v>5201245</v>
      </c>
    </row>
    <row r="255" spans="1:79" x14ac:dyDescent="0.2">
      <c r="A255">
        <v>248</v>
      </c>
      <c r="B255" s="2">
        <v>10</v>
      </c>
      <c r="C255" s="2">
        <v>4905</v>
      </c>
      <c r="D255" s="2" t="s">
        <v>380</v>
      </c>
      <c r="E255" s="2">
        <v>1492015</v>
      </c>
      <c r="F255" s="2">
        <v>276.2</v>
      </c>
      <c r="G255" s="2">
        <v>4943</v>
      </c>
      <c r="H255" s="2">
        <v>1365257</v>
      </c>
      <c r="I255" s="2">
        <v>197796</v>
      </c>
      <c r="J255" s="82"/>
      <c r="K255" s="2">
        <v>265</v>
      </c>
      <c r="L255" s="2">
        <f t="shared" si="182"/>
        <v>5140</v>
      </c>
      <c r="M255" s="2">
        <f t="shared" si="183"/>
        <v>1362100</v>
      </c>
      <c r="N255" s="2">
        <f t="shared" si="184"/>
        <v>90941</v>
      </c>
      <c r="O255" s="2">
        <f t="shared" si="185"/>
        <v>16810</v>
      </c>
      <c r="P255" s="2">
        <f t="shared" si="186"/>
        <v>90941</v>
      </c>
      <c r="Q255" s="2">
        <f t="shared" si="187"/>
        <v>0</v>
      </c>
      <c r="R255" s="84">
        <f t="shared" si="188"/>
        <v>90941</v>
      </c>
      <c r="S255" s="2">
        <f t="shared" si="189"/>
        <v>2</v>
      </c>
      <c r="T255" s="2">
        <f t="shared" si="190"/>
        <v>0</v>
      </c>
      <c r="U255" s="2">
        <f t="shared" si="191"/>
        <v>2</v>
      </c>
      <c r="V255" s="83" t="str">
        <f t="shared" si="180"/>
        <v>70% Adj.</v>
      </c>
      <c r="W255" s="2">
        <f t="shared" si="192"/>
        <v>1453041</v>
      </c>
      <c r="X255" s="82"/>
      <c r="Y255" s="2">
        <v>259</v>
      </c>
      <c r="Z255">
        <f t="shared" si="193"/>
        <v>5345</v>
      </c>
      <c r="AA255">
        <f t="shared" si="194"/>
        <v>1384355</v>
      </c>
      <c r="AB255" s="2">
        <f t="shared" si="195"/>
        <v>64596</v>
      </c>
      <c r="AC255" s="2">
        <f t="shared" si="196"/>
        <v>0</v>
      </c>
      <c r="AD255" s="2">
        <f t="shared" si="197"/>
        <v>64596</v>
      </c>
      <c r="AE255" s="2">
        <f t="shared" si="198"/>
        <v>0</v>
      </c>
      <c r="AF255" s="84">
        <f t="shared" si="199"/>
        <v>64596</v>
      </c>
      <c r="AG255" s="2">
        <f t="shared" si="200"/>
        <v>2</v>
      </c>
      <c r="AH255" s="2">
        <f t="shared" si="201"/>
        <v>0</v>
      </c>
      <c r="AI255" s="2">
        <f t="shared" si="202"/>
        <v>2</v>
      </c>
      <c r="AJ255" s="83" t="str">
        <f t="shared" si="203"/>
        <v>60% Adj.</v>
      </c>
      <c r="AK255" s="2">
        <f t="shared" si="204"/>
        <v>1448951</v>
      </c>
      <c r="AM255" s="2">
        <v>260</v>
      </c>
      <c r="AN255">
        <f t="shared" si="205"/>
        <v>5558</v>
      </c>
      <c r="AO255">
        <f t="shared" si="206"/>
        <v>1445080</v>
      </c>
      <c r="AP255" s="2">
        <f t="shared" si="181"/>
        <v>23468</v>
      </c>
      <c r="AQ255" s="2">
        <f t="shared" si="207"/>
        <v>0</v>
      </c>
      <c r="AR255" s="2">
        <f t="shared" si="208"/>
        <v>23468</v>
      </c>
      <c r="AS255" s="2">
        <f t="shared" si="209"/>
        <v>0</v>
      </c>
      <c r="AT255" s="84">
        <f t="shared" si="210"/>
        <v>23468</v>
      </c>
      <c r="AU255" s="2">
        <f t="shared" si="211"/>
        <v>2</v>
      </c>
      <c r="AV255" s="2">
        <f t="shared" si="212"/>
        <v>0</v>
      </c>
      <c r="AW255" s="2">
        <f t="shared" si="213"/>
        <v>2</v>
      </c>
      <c r="AX255" s="83" t="str">
        <f t="shared" si="214"/>
        <v>50% Adj.</v>
      </c>
      <c r="AY255" s="2">
        <f t="shared" si="215"/>
        <v>1468548</v>
      </c>
      <c r="AZ255" s="82"/>
      <c r="BA255" s="2">
        <v>264</v>
      </c>
      <c r="BB255">
        <f t="shared" si="216"/>
        <v>5780</v>
      </c>
      <c r="BC255">
        <f t="shared" si="217"/>
        <v>1525920</v>
      </c>
      <c r="BD255" s="2">
        <f t="shared" si="218"/>
        <v>0</v>
      </c>
      <c r="BE255" s="2">
        <f t="shared" si="219"/>
        <v>0</v>
      </c>
      <c r="BF255" s="2">
        <f t="shared" si="220"/>
        <v>0</v>
      </c>
      <c r="BG255" s="2">
        <f t="shared" si="221"/>
        <v>0</v>
      </c>
      <c r="BH255" s="84">
        <f t="shared" si="222"/>
        <v>0</v>
      </c>
      <c r="BI255" s="2">
        <f t="shared" si="223"/>
        <v>0</v>
      </c>
      <c r="BJ255" s="2">
        <f t="shared" si="224"/>
        <v>0</v>
      </c>
      <c r="BK255" s="2">
        <f t="shared" si="225"/>
        <v>0</v>
      </c>
      <c r="BL255" s="83" t="str">
        <f t="shared" si="226"/>
        <v>N.A.</v>
      </c>
      <c r="BM255" s="2">
        <f t="shared" si="227"/>
        <v>1525920</v>
      </c>
      <c r="BO255" s="2">
        <v>257</v>
      </c>
      <c r="BP255">
        <f t="shared" si="228"/>
        <v>6011</v>
      </c>
      <c r="BQ255">
        <f t="shared" si="229"/>
        <v>1544827</v>
      </c>
      <c r="BR255" s="2">
        <f t="shared" si="230"/>
        <v>0</v>
      </c>
      <c r="BS255" s="2">
        <f t="shared" si="231"/>
        <v>0</v>
      </c>
      <c r="BT255" s="2">
        <f t="shared" si="232"/>
        <v>0</v>
      </c>
      <c r="BU255" s="2">
        <f t="shared" si="233"/>
        <v>0</v>
      </c>
      <c r="BV255" s="84">
        <f t="shared" si="234"/>
        <v>0</v>
      </c>
      <c r="BW255" s="2">
        <f t="shared" si="235"/>
        <v>0</v>
      </c>
      <c r="BX255" s="2">
        <f t="shared" si="236"/>
        <v>0</v>
      </c>
      <c r="BY255" s="2">
        <f t="shared" si="237"/>
        <v>0</v>
      </c>
      <c r="BZ255" s="83" t="str">
        <f t="shared" si="238"/>
        <v>N.A.</v>
      </c>
      <c r="CA255" s="2">
        <f t="shared" si="239"/>
        <v>1544827</v>
      </c>
    </row>
    <row r="256" spans="1:79" x14ac:dyDescent="0.2">
      <c r="A256">
        <v>249</v>
      </c>
      <c r="B256" s="2">
        <v>14</v>
      </c>
      <c r="C256" s="2">
        <v>4978</v>
      </c>
      <c r="D256" s="2" t="s">
        <v>219</v>
      </c>
      <c r="E256" s="2">
        <v>1478669</v>
      </c>
      <c r="F256" s="2">
        <v>286.7</v>
      </c>
      <c r="G256" s="2">
        <v>4931</v>
      </c>
      <c r="H256" s="2">
        <v>1413718</v>
      </c>
      <c r="I256" s="2">
        <v>51961</v>
      </c>
      <c r="J256" s="82"/>
      <c r="K256" s="2">
        <v>280</v>
      </c>
      <c r="L256" s="2">
        <f t="shared" si="182"/>
        <v>5128</v>
      </c>
      <c r="M256" s="2">
        <f t="shared" si="183"/>
        <v>1435840</v>
      </c>
      <c r="N256" s="2">
        <f t="shared" si="184"/>
        <v>29980</v>
      </c>
      <c r="O256" s="2">
        <f t="shared" si="185"/>
        <v>0</v>
      </c>
      <c r="P256" s="2">
        <f t="shared" si="186"/>
        <v>29980</v>
      </c>
      <c r="Q256" s="2">
        <f t="shared" si="187"/>
        <v>0</v>
      </c>
      <c r="R256" s="84">
        <f t="shared" si="188"/>
        <v>29980</v>
      </c>
      <c r="S256" s="2">
        <f t="shared" si="189"/>
        <v>2</v>
      </c>
      <c r="T256" s="2">
        <f t="shared" si="190"/>
        <v>0</v>
      </c>
      <c r="U256" s="2">
        <f t="shared" si="191"/>
        <v>2</v>
      </c>
      <c r="V256" s="83" t="str">
        <f t="shared" si="180"/>
        <v>70% Adj.</v>
      </c>
      <c r="W256" s="2">
        <f t="shared" si="192"/>
        <v>1465820</v>
      </c>
      <c r="X256" s="82"/>
      <c r="Y256" s="2">
        <v>285</v>
      </c>
      <c r="Z256">
        <f t="shared" si="193"/>
        <v>5333</v>
      </c>
      <c r="AA256">
        <f t="shared" si="194"/>
        <v>1519905</v>
      </c>
      <c r="AB256" s="2">
        <f t="shared" si="195"/>
        <v>0</v>
      </c>
      <c r="AC256" s="2">
        <f t="shared" si="196"/>
        <v>0</v>
      </c>
      <c r="AD256" s="2">
        <f t="shared" si="197"/>
        <v>0</v>
      </c>
      <c r="AE256" s="2">
        <f t="shared" si="198"/>
        <v>0</v>
      </c>
      <c r="AF256" s="84">
        <f t="shared" si="199"/>
        <v>0</v>
      </c>
      <c r="AG256" s="2">
        <f t="shared" si="200"/>
        <v>0</v>
      </c>
      <c r="AH256" s="2">
        <f t="shared" si="201"/>
        <v>0</v>
      </c>
      <c r="AI256" s="2">
        <f t="shared" si="202"/>
        <v>0</v>
      </c>
      <c r="AJ256" s="83" t="str">
        <f t="shared" si="203"/>
        <v>N.A.</v>
      </c>
      <c r="AK256" s="2">
        <f t="shared" si="204"/>
        <v>1519905</v>
      </c>
      <c r="AM256" s="2">
        <v>274</v>
      </c>
      <c r="AN256">
        <f t="shared" si="205"/>
        <v>5546</v>
      </c>
      <c r="AO256">
        <f t="shared" si="206"/>
        <v>1519604</v>
      </c>
      <c r="AP256" s="2">
        <f t="shared" si="181"/>
        <v>0</v>
      </c>
      <c r="AQ256" s="2">
        <f t="shared" si="207"/>
        <v>15500</v>
      </c>
      <c r="AR256" s="2">
        <f t="shared" si="208"/>
        <v>0</v>
      </c>
      <c r="AS256" s="2">
        <f t="shared" si="209"/>
        <v>15500</v>
      </c>
      <c r="AT256" s="84">
        <f t="shared" si="210"/>
        <v>15500</v>
      </c>
      <c r="AU256" s="2">
        <f t="shared" si="211"/>
        <v>0</v>
      </c>
      <c r="AV256" s="2">
        <f t="shared" si="212"/>
        <v>1</v>
      </c>
      <c r="AW256" s="2">
        <f t="shared" si="213"/>
        <v>1</v>
      </c>
      <c r="AX256" s="83" t="str">
        <f t="shared" si="214"/>
        <v>101% Adj.</v>
      </c>
      <c r="AY256" s="2">
        <f t="shared" si="215"/>
        <v>1535104</v>
      </c>
      <c r="AZ256" s="82"/>
      <c r="BA256" s="2">
        <v>257</v>
      </c>
      <c r="BB256">
        <f t="shared" si="216"/>
        <v>5768</v>
      </c>
      <c r="BC256">
        <f t="shared" si="217"/>
        <v>1482376</v>
      </c>
      <c r="BD256" s="2">
        <f t="shared" si="218"/>
        <v>0</v>
      </c>
      <c r="BE256" s="2">
        <f t="shared" si="219"/>
        <v>52424</v>
      </c>
      <c r="BF256" s="2">
        <f t="shared" si="220"/>
        <v>0</v>
      </c>
      <c r="BG256" s="2">
        <f t="shared" si="221"/>
        <v>52424</v>
      </c>
      <c r="BH256" s="84">
        <f t="shared" si="222"/>
        <v>52424</v>
      </c>
      <c r="BI256" s="2">
        <f t="shared" si="223"/>
        <v>0</v>
      </c>
      <c r="BJ256" s="2">
        <f t="shared" si="224"/>
        <v>1</v>
      </c>
      <c r="BK256" s="2">
        <f t="shared" si="225"/>
        <v>1</v>
      </c>
      <c r="BL256" s="83" t="str">
        <f t="shared" si="226"/>
        <v>101% Adj.</v>
      </c>
      <c r="BM256" s="2">
        <f t="shared" si="227"/>
        <v>1534800</v>
      </c>
      <c r="BO256" s="2">
        <v>239</v>
      </c>
      <c r="BP256">
        <f t="shared" si="228"/>
        <v>5999</v>
      </c>
      <c r="BQ256">
        <f t="shared" si="229"/>
        <v>1433761</v>
      </c>
      <c r="BR256" s="2">
        <f t="shared" si="230"/>
        <v>13472</v>
      </c>
      <c r="BS256" s="2">
        <f t="shared" si="231"/>
        <v>63439</v>
      </c>
      <c r="BT256" s="2">
        <f t="shared" si="232"/>
        <v>0</v>
      </c>
      <c r="BU256" s="2">
        <f t="shared" si="233"/>
        <v>63439</v>
      </c>
      <c r="BV256" s="84">
        <f t="shared" si="234"/>
        <v>63439</v>
      </c>
      <c r="BW256" s="2">
        <f t="shared" si="235"/>
        <v>0</v>
      </c>
      <c r="BX256" s="2">
        <f t="shared" si="236"/>
        <v>1</v>
      </c>
      <c r="BY256" s="2">
        <f t="shared" si="237"/>
        <v>1</v>
      </c>
      <c r="BZ256" s="83" t="str">
        <f t="shared" si="238"/>
        <v>101% Adj.</v>
      </c>
      <c r="CA256" s="2">
        <f t="shared" si="239"/>
        <v>1497200</v>
      </c>
    </row>
    <row r="257" spans="1:79" x14ac:dyDescent="0.2">
      <c r="A257">
        <v>250</v>
      </c>
      <c r="B257" s="2">
        <v>7</v>
      </c>
      <c r="C257" s="2">
        <v>4995</v>
      </c>
      <c r="D257" s="2" t="s">
        <v>220</v>
      </c>
      <c r="E257" s="2">
        <v>4902537</v>
      </c>
      <c r="F257" s="2">
        <v>1010.5</v>
      </c>
      <c r="G257" s="2">
        <v>4988</v>
      </c>
      <c r="H257" s="2">
        <v>5040374</v>
      </c>
      <c r="I257" s="2">
        <v>0</v>
      </c>
      <c r="J257" s="82"/>
      <c r="K257" s="2">
        <v>993</v>
      </c>
      <c r="L257" s="2">
        <f t="shared" si="182"/>
        <v>5185</v>
      </c>
      <c r="M257" s="2">
        <f t="shared" si="183"/>
        <v>5148705</v>
      </c>
      <c r="N257" s="2">
        <f t="shared" si="184"/>
        <v>0</v>
      </c>
      <c r="O257" s="2">
        <f t="shared" si="185"/>
        <v>0</v>
      </c>
      <c r="P257" s="2">
        <f t="shared" si="186"/>
        <v>0</v>
      </c>
      <c r="Q257" s="2">
        <f t="shared" si="187"/>
        <v>0</v>
      </c>
      <c r="R257" s="84">
        <f t="shared" si="188"/>
        <v>0</v>
      </c>
      <c r="S257" s="2">
        <f t="shared" si="189"/>
        <v>0</v>
      </c>
      <c r="T257" s="2">
        <f t="shared" si="190"/>
        <v>0</v>
      </c>
      <c r="U257" s="2">
        <f t="shared" si="191"/>
        <v>0</v>
      </c>
      <c r="V257" s="83" t="str">
        <f t="shared" si="180"/>
        <v>N.A.</v>
      </c>
      <c r="W257" s="2">
        <f t="shared" si="192"/>
        <v>5148705</v>
      </c>
      <c r="X257" s="82"/>
      <c r="Y257" s="2">
        <v>977</v>
      </c>
      <c r="Z257">
        <f t="shared" si="193"/>
        <v>5390</v>
      </c>
      <c r="AA257">
        <f t="shared" si="194"/>
        <v>5266030</v>
      </c>
      <c r="AB257" s="2">
        <f t="shared" si="195"/>
        <v>0</v>
      </c>
      <c r="AC257" s="2">
        <f t="shared" si="196"/>
        <v>0</v>
      </c>
      <c r="AD257" s="2">
        <f t="shared" si="197"/>
        <v>0</v>
      </c>
      <c r="AE257" s="2">
        <f t="shared" si="198"/>
        <v>0</v>
      </c>
      <c r="AF257" s="84">
        <f t="shared" si="199"/>
        <v>0</v>
      </c>
      <c r="AG257" s="2">
        <f t="shared" si="200"/>
        <v>0</v>
      </c>
      <c r="AH257" s="2">
        <f t="shared" si="201"/>
        <v>0</v>
      </c>
      <c r="AI257" s="2">
        <f t="shared" si="202"/>
        <v>0</v>
      </c>
      <c r="AJ257" s="83" t="str">
        <f t="shared" si="203"/>
        <v>N.A.</v>
      </c>
      <c r="AK257" s="2">
        <f t="shared" si="204"/>
        <v>5266030</v>
      </c>
      <c r="AM257" s="2">
        <v>970</v>
      </c>
      <c r="AN257">
        <f t="shared" si="205"/>
        <v>5603</v>
      </c>
      <c r="AO257">
        <f t="shared" si="206"/>
        <v>5434910</v>
      </c>
      <c r="AP257" s="2">
        <f t="shared" si="181"/>
        <v>0</v>
      </c>
      <c r="AQ257" s="2">
        <f t="shared" si="207"/>
        <v>0</v>
      </c>
      <c r="AR257" s="2">
        <f t="shared" si="208"/>
        <v>0</v>
      </c>
      <c r="AS257" s="2">
        <f t="shared" si="209"/>
        <v>0</v>
      </c>
      <c r="AT257" s="84">
        <f t="shared" si="210"/>
        <v>0</v>
      </c>
      <c r="AU257" s="2">
        <f t="shared" si="211"/>
        <v>0</v>
      </c>
      <c r="AV257" s="2">
        <f t="shared" si="212"/>
        <v>0</v>
      </c>
      <c r="AW257" s="2">
        <f t="shared" si="213"/>
        <v>0</v>
      </c>
      <c r="AX257" s="83" t="str">
        <f t="shared" si="214"/>
        <v>N.A.</v>
      </c>
      <c r="AY257" s="2">
        <f t="shared" si="215"/>
        <v>5434910</v>
      </c>
      <c r="AZ257" s="82"/>
      <c r="BA257" s="2">
        <v>942</v>
      </c>
      <c r="BB257">
        <f t="shared" si="216"/>
        <v>5825</v>
      </c>
      <c r="BC257">
        <f t="shared" si="217"/>
        <v>5487150</v>
      </c>
      <c r="BD257" s="2">
        <f t="shared" si="218"/>
        <v>0</v>
      </c>
      <c r="BE257" s="2">
        <f t="shared" si="219"/>
        <v>2109</v>
      </c>
      <c r="BF257" s="2">
        <f t="shared" si="220"/>
        <v>0</v>
      </c>
      <c r="BG257" s="2">
        <f t="shared" si="221"/>
        <v>2109</v>
      </c>
      <c r="BH257" s="84">
        <f t="shared" si="222"/>
        <v>2109</v>
      </c>
      <c r="BI257" s="2">
        <f t="shared" si="223"/>
        <v>0</v>
      </c>
      <c r="BJ257" s="2">
        <f t="shared" si="224"/>
        <v>1</v>
      </c>
      <c r="BK257" s="2">
        <f t="shared" si="225"/>
        <v>1</v>
      </c>
      <c r="BL257" s="83" t="str">
        <f t="shared" si="226"/>
        <v>101% Adj.</v>
      </c>
      <c r="BM257" s="2">
        <f t="shared" si="227"/>
        <v>5489259</v>
      </c>
      <c r="BO257" s="2">
        <v>913</v>
      </c>
      <c r="BP257">
        <f t="shared" si="228"/>
        <v>6056</v>
      </c>
      <c r="BQ257">
        <f t="shared" si="229"/>
        <v>5529128</v>
      </c>
      <c r="BR257" s="2">
        <f t="shared" si="230"/>
        <v>0</v>
      </c>
      <c r="BS257" s="2">
        <f t="shared" si="231"/>
        <v>12894</v>
      </c>
      <c r="BT257" s="2">
        <f t="shared" si="232"/>
        <v>0</v>
      </c>
      <c r="BU257" s="2">
        <f t="shared" si="233"/>
        <v>12894</v>
      </c>
      <c r="BV257" s="84">
        <f t="shared" si="234"/>
        <v>12894</v>
      </c>
      <c r="BW257" s="2">
        <f t="shared" si="235"/>
        <v>0</v>
      </c>
      <c r="BX257" s="2">
        <f t="shared" si="236"/>
        <v>1</v>
      </c>
      <c r="BY257" s="2">
        <f t="shared" si="237"/>
        <v>1</v>
      </c>
      <c r="BZ257" s="83" t="str">
        <f t="shared" si="238"/>
        <v>101% Adj.</v>
      </c>
      <c r="CA257" s="2">
        <f t="shared" si="239"/>
        <v>5542022</v>
      </c>
    </row>
    <row r="258" spans="1:79" x14ac:dyDescent="0.2">
      <c r="A258">
        <v>251</v>
      </c>
      <c r="B258" s="2">
        <v>15</v>
      </c>
      <c r="C258" s="2">
        <v>5013</v>
      </c>
      <c r="D258" s="2" t="s">
        <v>221</v>
      </c>
      <c r="E258" s="2">
        <v>12004390</v>
      </c>
      <c r="F258" s="2">
        <v>2465.4</v>
      </c>
      <c r="G258" s="2">
        <v>4931</v>
      </c>
      <c r="H258" s="2">
        <v>12156887</v>
      </c>
      <c r="I258" s="2">
        <v>0</v>
      </c>
      <c r="J258" s="82"/>
      <c r="K258" s="2">
        <v>2470</v>
      </c>
      <c r="L258" s="2">
        <f t="shared" si="182"/>
        <v>5128</v>
      </c>
      <c r="M258" s="2">
        <f t="shared" si="183"/>
        <v>12666160</v>
      </c>
      <c r="N258" s="2">
        <f t="shared" si="184"/>
        <v>0</v>
      </c>
      <c r="O258" s="2">
        <f t="shared" si="185"/>
        <v>0</v>
      </c>
      <c r="P258" s="2">
        <f t="shared" si="186"/>
        <v>0</v>
      </c>
      <c r="Q258" s="2">
        <f t="shared" si="187"/>
        <v>0</v>
      </c>
      <c r="R258" s="84">
        <f t="shared" si="188"/>
        <v>0</v>
      </c>
      <c r="S258" s="2">
        <f t="shared" si="189"/>
        <v>0</v>
      </c>
      <c r="T258" s="2">
        <f t="shared" si="190"/>
        <v>0</v>
      </c>
      <c r="U258" s="2">
        <f t="shared" si="191"/>
        <v>0</v>
      </c>
      <c r="V258" s="83" t="str">
        <f t="shared" si="180"/>
        <v>N.A.</v>
      </c>
      <c r="W258" s="2">
        <f t="shared" si="192"/>
        <v>12666160</v>
      </c>
      <c r="X258" s="82"/>
      <c r="Y258" s="2">
        <v>2486</v>
      </c>
      <c r="Z258">
        <f t="shared" si="193"/>
        <v>5333</v>
      </c>
      <c r="AA258">
        <f t="shared" si="194"/>
        <v>13257838</v>
      </c>
      <c r="AB258" s="2">
        <f t="shared" si="195"/>
        <v>0</v>
      </c>
      <c r="AC258" s="2">
        <f t="shared" si="196"/>
        <v>0</v>
      </c>
      <c r="AD258" s="2">
        <f t="shared" si="197"/>
        <v>0</v>
      </c>
      <c r="AE258" s="2">
        <f t="shared" si="198"/>
        <v>0</v>
      </c>
      <c r="AF258" s="84">
        <f t="shared" si="199"/>
        <v>0</v>
      </c>
      <c r="AG258" s="2">
        <f t="shared" si="200"/>
        <v>0</v>
      </c>
      <c r="AH258" s="2">
        <f t="shared" si="201"/>
        <v>0</v>
      </c>
      <c r="AI258" s="2">
        <f t="shared" si="202"/>
        <v>0</v>
      </c>
      <c r="AJ258" s="83" t="str">
        <f t="shared" si="203"/>
        <v>N.A.</v>
      </c>
      <c r="AK258" s="2">
        <f t="shared" si="204"/>
        <v>13257838</v>
      </c>
      <c r="AM258" s="2">
        <v>2462</v>
      </c>
      <c r="AN258">
        <f t="shared" si="205"/>
        <v>5546</v>
      </c>
      <c r="AO258">
        <f t="shared" si="206"/>
        <v>13654252</v>
      </c>
      <c r="AP258" s="2">
        <f t="shared" si="181"/>
        <v>0</v>
      </c>
      <c r="AQ258" s="2">
        <f t="shared" si="207"/>
        <v>0</v>
      </c>
      <c r="AR258" s="2">
        <f t="shared" si="208"/>
        <v>0</v>
      </c>
      <c r="AS258" s="2">
        <f t="shared" si="209"/>
        <v>0</v>
      </c>
      <c r="AT258" s="84">
        <f t="shared" si="210"/>
        <v>0</v>
      </c>
      <c r="AU258" s="2">
        <f t="shared" si="211"/>
        <v>0</v>
      </c>
      <c r="AV258" s="2">
        <f t="shared" si="212"/>
        <v>0</v>
      </c>
      <c r="AW258" s="2">
        <f t="shared" si="213"/>
        <v>0</v>
      </c>
      <c r="AX258" s="83" t="str">
        <f t="shared" si="214"/>
        <v>N.A.</v>
      </c>
      <c r="AY258" s="2">
        <f t="shared" si="215"/>
        <v>13654252</v>
      </c>
      <c r="AZ258" s="82"/>
      <c r="BA258" s="2">
        <v>2449</v>
      </c>
      <c r="BB258">
        <f t="shared" si="216"/>
        <v>5768</v>
      </c>
      <c r="BC258">
        <f t="shared" si="217"/>
        <v>14125832</v>
      </c>
      <c r="BD258" s="2">
        <f t="shared" si="218"/>
        <v>0</v>
      </c>
      <c r="BE258" s="2">
        <f t="shared" si="219"/>
        <v>0</v>
      </c>
      <c r="BF258" s="2">
        <f t="shared" si="220"/>
        <v>0</v>
      </c>
      <c r="BG258" s="2">
        <f t="shared" si="221"/>
        <v>0</v>
      </c>
      <c r="BH258" s="84">
        <f t="shared" si="222"/>
        <v>0</v>
      </c>
      <c r="BI258" s="2">
        <f t="shared" si="223"/>
        <v>0</v>
      </c>
      <c r="BJ258" s="2">
        <f t="shared" si="224"/>
        <v>0</v>
      </c>
      <c r="BK258" s="2">
        <f t="shared" si="225"/>
        <v>0</v>
      </c>
      <c r="BL258" s="83" t="str">
        <f t="shared" si="226"/>
        <v>N.A.</v>
      </c>
      <c r="BM258" s="2">
        <f t="shared" si="227"/>
        <v>14125832</v>
      </c>
      <c r="BO258" s="2">
        <v>2410</v>
      </c>
      <c r="BP258">
        <f t="shared" si="228"/>
        <v>5999</v>
      </c>
      <c r="BQ258">
        <f t="shared" si="229"/>
        <v>14457590</v>
      </c>
      <c r="BR258" s="2">
        <f t="shared" si="230"/>
        <v>0</v>
      </c>
      <c r="BS258" s="2">
        <f t="shared" si="231"/>
        <v>0</v>
      </c>
      <c r="BT258" s="2">
        <f t="shared" si="232"/>
        <v>0</v>
      </c>
      <c r="BU258" s="2">
        <f t="shared" si="233"/>
        <v>0</v>
      </c>
      <c r="BV258" s="84">
        <f t="shared" si="234"/>
        <v>0</v>
      </c>
      <c r="BW258" s="2">
        <f t="shared" si="235"/>
        <v>0</v>
      </c>
      <c r="BX258" s="2">
        <f t="shared" si="236"/>
        <v>0</v>
      </c>
      <c r="BY258" s="2">
        <f t="shared" si="237"/>
        <v>0</v>
      </c>
      <c r="BZ258" s="83" t="str">
        <f t="shared" si="238"/>
        <v>N.A.</v>
      </c>
      <c r="CA258" s="2">
        <f t="shared" si="239"/>
        <v>14457590</v>
      </c>
    </row>
    <row r="259" spans="1:79" x14ac:dyDescent="0.2">
      <c r="A259">
        <v>252</v>
      </c>
      <c r="B259" s="2">
        <v>15</v>
      </c>
      <c r="C259" s="2">
        <v>5049</v>
      </c>
      <c r="D259" s="2" t="s">
        <v>222</v>
      </c>
      <c r="E259" s="2">
        <v>22906274</v>
      </c>
      <c r="F259" s="2">
        <v>4889.6000000000004</v>
      </c>
      <c r="G259" s="2">
        <v>4931</v>
      </c>
      <c r="H259" s="2">
        <v>24110618</v>
      </c>
      <c r="I259" s="2">
        <v>0</v>
      </c>
      <c r="J259" s="82"/>
      <c r="K259" s="2">
        <v>4823</v>
      </c>
      <c r="L259" s="2">
        <f t="shared" si="182"/>
        <v>5128</v>
      </c>
      <c r="M259" s="2">
        <f t="shared" si="183"/>
        <v>24732344</v>
      </c>
      <c r="N259" s="2">
        <f t="shared" si="184"/>
        <v>0</v>
      </c>
      <c r="O259" s="2">
        <f t="shared" si="185"/>
        <v>0</v>
      </c>
      <c r="P259" s="2">
        <f t="shared" si="186"/>
        <v>0</v>
      </c>
      <c r="Q259" s="2">
        <f t="shared" si="187"/>
        <v>0</v>
      </c>
      <c r="R259" s="84">
        <f t="shared" si="188"/>
        <v>0</v>
      </c>
      <c r="S259" s="2">
        <f t="shared" si="189"/>
        <v>0</v>
      </c>
      <c r="T259" s="2">
        <f t="shared" si="190"/>
        <v>0</v>
      </c>
      <c r="U259" s="2">
        <f t="shared" si="191"/>
        <v>0</v>
      </c>
      <c r="V259" s="83" t="str">
        <f t="shared" si="180"/>
        <v>N.A.</v>
      </c>
      <c r="W259" s="2">
        <f t="shared" si="192"/>
        <v>24732344</v>
      </c>
      <c r="X259" s="82"/>
      <c r="Y259" s="2">
        <v>4801</v>
      </c>
      <c r="Z259">
        <f t="shared" si="193"/>
        <v>5333</v>
      </c>
      <c r="AA259">
        <f t="shared" si="194"/>
        <v>25603733</v>
      </c>
      <c r="AB259" s="2">
        <f t="shared" si="195"/>
        <v>0</v>
      </c>
      <c r="AC259" s="2">
        <f t="shared" si="196"/>
        <v>0</v>
      </c>
      <c r="AD259" s="2">
        <f t="shared" si="197"/>
        <v>0</v>
      </c>
      <c r="AE259" s="2">
        <f t="shared" si="198"/>
        <v>0</v>
      </c>
      <c r="AF259" s="84">
        <f t="shared" si="199"/>
        <v>0</v>
      </c>
      <c r="AG259" s="2">
        <f t="shared" si="200"/>
        <v>0</v>
      </c>
      <c r="AH259" s="2">
        <f t="shared" si="201"/>
        <v>0</v>
      </c>
      <c r="AI259" s="2">
        <f t="shared" si="202"/>
        <v>0</v>
      </c>
      <c r="AJ259" s="83" t="str">
        <f t="shared" si="203"/>
        <v>N.A.</v>
      </c>
      <c r="AK259" s="2">
        <f t="shared" si="204"/>
        <v>25603733</v>
      </c>
      <c r="AM259" s="2">
        <v>4763</v>
      </c>
      <c r="AN259">
        <f t="shared" si="205"/>
        <v>5546</v>
      </c>
      <c r="AO259">
        <f t="shared" si="206"/>
        <v>26415598</v>
      </c>
      <c r="AP259" s="2">
        <f t="shared" si="181"/>
        <v>0</v>
      </c>
      <c r="AQ259" s="2">
        <f t="shared" si="207"/>
        <v>0</v>
      </c>
      <c r="AR259" s="2">
        <f t="shared" si="208"/>
        <v>0</v>
      </c>
      <c r="AS259" s="2">
        <f t="shared" si="209"/>
        <v>0</v>
      </c>
      <c r="AT259" s="84">
        <f t="shared" si="210"/>
        <v>0</v>
      </c>
      <c r="AU259" s="2">
        <f t="shared" si="211"/>
        <v>0</v>
      </c>
      <c r="AV259" s="2">
        <f t="shared" si="212"/>
        <v>0</v>
      </c>
      <c r="AW259" s="2">
        <f t="shared" si="213"/>
        <v>0</v>
      </c>
      <c r="AX259" s="83" t="str">
        <f t="shared" si="214"/>
        <v>N.A.</v>
      </c>
      <c r="AY259" s="2">
        <f t="shared" si="215"/>
        <v>26415598</v>
      </c>
      <c r="AZ259" s="82"/>
      <c r="BA259" s="2">
        <v>4772</v>
      </c>
      <c r="BB259">
        <f t="shared" si="216"/>
        <v>5768</v>
      </c>
      <c r="BC259">
        <f t="shared" si="217"/>
        <v>27524896</v>
      </c>
      <c r="BD259" s="2">
        <f t="shared" si="218"/>
        <v>0</v>
      </c>
      <c r="BE259" s="2">
        <f t="shared" si="219"/>
        <v>0</v>
      </c>
      <c r="BF259" s="2">
        <f t="shared" si="220"/>
        <v>0</v>
      </c>
      <c r="BG259" s="2">
        <f t="shared" si="221"/>
        <v>0</v>
      </c>
      <c r="BH259" s="84">
        <f t="shared" si="222"/>
        <v>0</v>
      </c>
      <c r="BI259" s="2">
        <f t="shared" si="223"/>
        <v>0</v>
      </c>
      <c r="BJ259" s="2">
        <f t="shared" si="224"/>
        <v>0</v>
      </c>
      <c r="BK259" s="2">
        <f t="shared" si="225"/>
        <v>0</v>
      </c>
      <c r="BL259" s="83" t="str">
        <f t="shared" si="226"/>
        <v>N.A.</v>
      </c>
      <c r="BM259" s="2">
        <f t="shared" si="227"/>
        <v>27524896</v>
      </c>
      <c r="BO259" s="2">
        <v>4760</v>
      </c>
      <c r="BP259">
        <f t="shared" si="228"/>
        <v>5999</v>
      </c>
      <c r="BQ259">
        <f t="shared" si="229"/>
        <v>28555240</v>
      </c>
      <c r="BR259" s="2">
        <f t="shared" si="230"/>
        <v>0</v>
      </c>
      <c r="BS259" s="2">
        <f t="shared" si="231"/>
        <v>0</v>
      </c>
      <c r="BT259" s="2">
        <f t="shared" si="232"/>
        <v>0</v>
      </c>
      <c r="BU259" s="2">
        <f t="shared" si="233"/>
        <v>0</v>
      </c>
      <c r="BV259" s="84">
        <f t="shared" si="234"/>
        <v>0</v>
      </c>
      <c r="BW259" s="2">
        <f t="shared" si="235"/>
        <v>0</v>
      </c>
      <c r="BX259" s="2">
        <f t="shared" si="236"/>
        <v>0</v>
      </c>
      <c r="BY259" s="2">
        <f t="shared" si="237"/>
        <v>0</v>
      </c>
      <c r="BZ259" s="83" t="str">
        <f t="shared" si="238"/>
        <v>N.A.</v>
      </c>
      <c r="CA259" s="2">
        <f t="shared" si="239"/>
        <v>28555240</v>
      </c>
    </row>
    <row r="260" spans="1:79" x14ac:dyDescent="0.2">
      <c r="A260">
        <v>253</v>
      </c>
      <c r="B260" s="2">
        <v>11</v>
      </c>
      <c r="C260" s="2">
        <v>5121</v>
      </c>
      <c r="D260" s="2" t="s">
        <v>223</v>
      </c>
      <c r="E260" s="2">
        <v>3555720</v>
      </c>
      <c r="F260" s="2">
        <v>810.8</v>
      </c>
      <c r="G260" s="2">
        <v>4931</v>
      </c>
      <c r="H260" s="2">
        <v>3998055</v>
      </c>
      <c r="I260" s="2">
        <v>0</v>
      </c>
      <c r="J260" s="82"/>
      <c r="K260" s="2">
        <v>826</v>
      </c>
      <c r="L260" s="2">
        <f t="shared" si="182"/>
        <v>5128</v>
      </c>
      <c r="M260" s="2">
        <f t="shared" si="183"/>
        <v>4235728</v>
      </c>
      <c r="N260" s="2">
        <f t="shared" si="184"/>
        <v>0</v>
      </c>
      <c r="O260" s="2">
        <f t="shared" si="185"/>
        <v>0</v>
      </c>
      <c r="P260" s="2">
        <f t="shared" si="186"/>
        <v>0</v>
      </c>
      <c r="Q260" s="2">
        <f t="shared" si="187"/>
        <v>0</v>
      </c>
      <c r="R260" s="84">
        <f t="shared" si="188"/>
        <v>0</v>
      </c>
      <c r="S260" s="2">
        <f t="shared" si="189"/>
        <v>0</v>
      </c>
      <c r="T260" s="2">
        <f t="shared" si="190"/>
        <v>0</v>
      </c>
      <c r="U260" s="2">
        <f t="shared" si="191"/>
        <v>0</v>
      </c>
      <c r="V260" s="83" t="str">
        <f t="shared" si="180"/>
        <v>N.A.</v>
      </c>
      <c r="W260" s="2">
        <f t="shared" si="192"/>
        <v>4235728</v>
      </c>
      <c r="X260" s="82"/>
      <c r="Y260" s="2">
        <v>837</v>
      </c>
      <c r="Z260">
        <f t="shared" si="193"/>
        <v>5333</v>
      </c>
      <c r="AA260">
        <f t="shared" si="194"/>
        <v>4463721</v>
      </c>
      <c r="AB260" s="2">
        <f t="shared" si="195"/>
        <v>0</v>
      </c>
      <c r="AC260" s="2">
        <f t="shared" si="196"/>
        <v>0</v>
      </c>
      <c r="AD260" s="2">
        <f t="shared" si="197"/>
        <v>0</v>
      </c>
      <c r="AE260" s="2">
        <f t="shared" si="198"/>
        <v>0</v>
      </c>
      <c r="AF260" s="84">
        <f t="shared" si="199"/>
        <v>0</v>
      </c>
      <c r="AG260" s="2">
        <f t="shared" si="200"/>
        <v>0</v>
      </c>
      <c r="AH260" s="2">
        <f t="shared" si="201"/>
        <v>0</v>
      </c>
      <c r="AI260" s="2">
        <f t="shared" si="202"/>
        <v>0</v>
      </c>
      <c r="AJ260" s="83" t="str">
        <f t="shared" si="203"/>
        <v>N.A.</v>
      </c>
      <c r="AK260" s="2">
        <f t="shared" si="204"/>
        <v>4463721</v>
      </c>
      <c r="AM260" s="2">
        <v>856</v>
      </c>
      <c r="AN260">
        <f t="shared" si="205"/>
        <v>5546</v>
      </c>
      <c r="AO260">
        <f t="shared" si="206"/>
        <v>4747376</v>
      </c>
      <c r="AP260" s="2">
        <f t="shared" si="181"/>
        <v>0</v>
      </c>
      <c r="AQ260" s="2">
        <f t="shared" si="207"/>
        <v>0</v>
      </c>
      <c r="AR260" s="2">
        <f t="shared" si="208"/>
        <v>0</v>
      </c>
      <c r="AS260" s="2">
        <f t="shared" si="209"/>
        <v>0</v>
      </c>
      <c r="AT260" s="84">
        <f t="shared" si="210"/>
        <v>0</v>
      </c>
      <c r="AU260" s="2">
        <f t="shared" si="211"/>
        <v>0</v>
      </c>
      <c r="AV260" s="2">
        <f t="shared" si="212"/>
        <v>0</v>
      </c>
      <c r="AW260" s="2">
        <f t="shared" si="213"/>
        <v>0</v>
      </c>
      <c r="AX260" s="83" t="str">
        <f t="shared" si="214"/>
        <v>N.A.</v>
      </c>
      <c r="AY260" s="2">
        <f t="shared" si="215"/>
        <v>4747376</v>
      </c>
      <c r="AZ260" s="82"/>
      <c r="BA260" s="2">
        <v>882</v>
      </c>
      <c r="BB260">
        <f t="shared" si="216"/>
        <v>5768</v>
      </c>
      <c r="BC260">
        <f t="shared" si="217"/>
        <v>5087376</v>
      </c>
      <c r="BD260" s="2">
        <f t="shared" si="218"/>
        <v>0</v>
      </c>
      <c r="BE260" s="2">
        <f t="shared" si="219"/>
        <v>0</v>
      </c>
      <c r="BF260" s="2">
        <f t="shared" si="220"/>
        <v>0</v>
      </c>
      <c r="BG260" s="2">
        <f t="shared" si="221"/>
        <v>0</v>
      </c>
      <c r="BH260" s="84">
        <f t="shared" si="222"/>
        <v>0</v>
      </c>
      <c r="BI260" s="2">
        <f t="shared" si="223"/>
        <v>0</v>
      </c>
      <c r="BJ260" s="2">
        <f t="shared" si="224"/>
        <v>0</v>
      </c>
      <c r="BK260" s="2">
        <f t="shared" si="225"/>
        <v>0</v>
      </c>
      <c r="BL260" s="83" t="str">
        <f t="shared" si="226"/>
        <v>N.A.</v>
      </c>
      <c r="BM260" s="2">
        <f t="shared" si="227"/>
        <v>5087376</v>
      </c>
      <c r="BO260" s="2">
        <v>891</v>
      </c>
      <c r="BP260">
        <f t="shared" si="228"/>
        <v>5999</v>
      </c>
      <c r="BQ260">
        <f t="shared" si="229"/>
        <v>5345109</v>
      </c>
      <c r="BR260" s="2">
        <f t="shared" si="230"/>
        <v>0</v>
      </c>
      <c r="BS260" s="2">
        <f t="shared" si="231"/>
        <v>0</v>
      </c>
      <c r="BT260" s="2">
        <f t="shared" si="232"/>
        <v>0</v>
      </c>
      <c r="BU260" s="2">
        <f t="shared" si="233"/>
        <v>0</v>
      </c>
      <c r="BV260" s="84">
        <f t="shared" si="234"/>
        <v>0</v>
      </c>
      <c r="BW260" s="2">
        <f t="shared" si="235"/>
        <v>0</v>
      </c>
      <c r="BX260" s="2">
        <f t="shared" si="236"/>
        <v>0</v>
      </c>
      <c r="BY260" s="2">
        <f t="shared" si="237"/>
        <v>0</v>
      </c>
      <c r="BZ260" s="83" t="str">
        <f t="shared" si="238"/>
        <v>N.A.</v>
      </c>
      <c r="CA260" s="2">
        <f t="shared" si="239"/>
        <v>5345109</v>
      </c>
    </row>
    <row r="261" spans="1:79" x14ac:dyDescent="0.2">
      <c r="A261">
        <v>254</v>
      </c>
      <c r="B261" s="2">
        <v>5</v>
      </c>
      <c r="C261" s="2">
        <v>5139</v>
      </c>
      <c r="D261" s="2" t="s">
        <v>224</v>
      </c>
      <c r="E261" s="2">
        <v>1107450</v>
      </c>
      <c r="F261" s="2">
        <v>233.6</v>
      </c>
      <c r="G261" s="2">
        <v>5098</v>
      </c>
      <c r="H261" s="2">
        <v>1190893</v>
      </c>
      <c r="I261" s="2">
        <v>0</v>
      </c>
      <c r="J261" s="82"/>
      <c r="K261" s="2">
        <v>237</v>
      </c>
      <c r="L261" s="2">
        <f t="shared" si="182"/>
        <v>5295</v>
      </c>
      <c r="M261" s="2">
        <f t="shared" si="183"/>
        <v>1254915</v>
      </c>
      <c r="N261" s="2">
        <f t="shared" si="184"/>
        <v>0</v>
      </c>
      <c r="O261" s="2">
        <f t="shared" si="185"/>
        <v>0</v>
      </c>
      <c r="P261" s="2">
        <f t="shared" si="186"/>
        <v>0</v>
      </c>
      <c r="Q261" s="2">
        <f t="shared" si="187"/>
        <v>0</v>
      </c>
      <c r="R261" s="84">
        <f t="shared" si="188"/>
        <v>0</v>
      </c>
      <c r="S261" s="2">
        <f t="shared" si="189"/>
        <v>0</v>
      </c>
      <c r="T261" s="2">
        <f t="shared" si="190"/>
        <v>0</v>
      </c>
      <c r="U261" s="2">
        <f t="shared" si="191"/>
        <v>0</v>
      </c>
      <c r="V261" s="83" t="str">
        <f t="shared" si="180"/>
        <v>N.A.</v>
      </c>
      <c r="W261" s="2">
        <f t="shared" si="192"/>
        <v>1254915</v>
      </c>
      <c r="X261" s="82"/>
      <c r="Y261" s="2">
        <v>234</v>
      </c>
      <c r="Z261">
        <f t="shared" si="193"/>
        <v>5500</v>
      </c>
      <c r="AA261">
        <f t="shared" si="194"/>
        <v>1287000</v>
      </c>
      <c r="AB261" s="2">
        <f t="shared" si="195"/>
        <v>0</v>
      </c>
      <c r="AC261" s="2">
        <f t="shared" si="196"/>
        <v>0</v>
      </c>
      <c r="AD261" s="2">
        <f t="shared" si="197"/>
        <v>0</v>
      </c>
      <c r="AE261" s="2">
        <f t="shared" si="198"/>
        <v>0</v>
      </c>
      <c r="AF261" s="84">
        <f t="shared" si="199"/>
        <v>0</v>
      </c>
      <c r="AG261" s="2">
        <f t="shared" si="200"/>
        <v>0</v>
      </c>
      <c r="AH261" s="2">
        <f t="shared" si="201"/>
        <v>0</v>
      </c>
      <c r="AI261" s="2">
        <f t="shared" si="202"/>
        <v>0</v>
      </c>
      <c r="AJ261" s="83" t="str">
        <f t="shared" si="203"/>
        <v>N.A.</v>
      </c>
      <c r="AK261" s="2">
        <f t="shared" si="204"/>
        <v>1287000</v>
      </c>
      <c r="AM261" s="2">
        <v>238</v>
      </c>
      <c r="AN261">
        <f t="shared" si="205"/>
        <v>5713</v>
      </c>
      <c r="AO261">
        <f t="shared" si="206"/>
        <v>1359694</v>
      </c>
      <c r="AP261" s="2">
        <f t="shared" si="181"/>
        <v>0</v>
      </c>
      <c r="AQ261" s="2">
        <f t="shared" si="207"/>
        <v>0</v>
      </c>
      <c r="AR261" s="2">
        <f t="shared" si="208"/>
        <v>0</v>
      </c>
      <c r="AS261" s="2">
        <f t="shared" si="209"/>
        <v>0</v>
      </c>
      <c r="AT261" s="84">
        <f t="shared" si="210"/>
        <v>0</v>
      </c>
      <c r="AU261" s="2">
        <f t="shared" si="211"/>
        <v>0</v>
      </c>
      <c r="AV261" s="2">
        <f t="shared" si="212"/>
        <v>0</v>
      </c>
      <c r="AW261" s="2">
        <f t="shared" si="213"/>
        <v>0</v>
      </c>
      <c r="AX261" s="83" t="str">
        <f t="shared" si="214"/>
        <v>N.A.</v>
      </c>
      <c r="AY261" s="2">
        <f t="shared" si="215"/>
        <v>1359694</v>
      </c>
      <c r="AZ261" s="82"/>
      <c r="BA261" s="2">
        <v>242</v>
      </c>
      <c r="BB261">
        <f t="shared" si="216"/>
        <v>5935</v>
      </c>
      <c r="BC261">
        <f t="shared" si="217"/>
        <v>1436270</v>
      </c>
      <c r="BD261" s="2">
        <f t="shared" si="218"/>
        <v>0</v>
      </c>
      <c r="BE261" s="2">
        <f t="shared" si="219"/>
        <v>0</v>
      </c>
      <c r="BF261" s="2">
        <f t="shared" si="220"/>
        <v>0</v>
      </c>
      <c r="BG261" s="2">
        <f t="shared" si="221"/>
        <v>0</v>
      </c>
      <c r="BH261" s="84">
        <f t="shared" si="222"/>
        <v>0</v>
      </c>
      <c r="BI261" s="2">
        <f t="shared" si="223"/>
        <v>0</v>
      </c>
      <c r="BJ261" s="2">
        <f t="shared" si="224"/>
        <v>0</v>
      </c>
      <c r="BK261" s="2">
        <f t="shared" si="225"/>
        <v>0</v>
      </c>
      <c r="BL261" s="83" t="str">
        <f t="shared" si="226"/>
        <v>N.A.</v>
      </c>
      <c r="BM261" s="2">
        <f t="shared" si="227"/>
        <v>1436270</v>
      </c>
      <c r="BO261" s="2">
        <v>242</v>
      </c>
      <c r="BP261">
        <f t="shared" si="228"/>
        <v>6166</v>
      </c>
      <c r="BQ261">
        <f t="shared" si="229"/>
        <v>1492172</v>
      </c>
      <c r="BR261" s="2">
        <f t="shared" si="230"/>
        <v>0</v>
      </c>
      <c r="BS261" s="2">
        <f t="shared" si="231"/>
        <v>0</v>
      </c>
      <c r="BT261" s="2">
        <f t="shared" si="232"/>
        <v>0</v>
      </c>
      <c r="BU261" s="2">
        <f t="shared" si="233"/>
        <v>0</v>
      </c>
      <c r="BV261" s="84">
        <f t="shared" si="234"/>
        <v>0</v>
      </c>
      <c r="BW261" s="2">
        <f t="shared" si="235"/>
        <v>0</v>
      </c>
      <c r="BX261" s="2">
        <f t="shared" si="236"/>
        <v>0</v>
      </c>
      <c r="BY261" s="2">
        <f t="shared" si="237"/>
        <v>0</v>
      </c>
      <c r="BZ261" s="83" t="str">
        <f t="shared" si="238"/>
        <v>N.A.</v>
      </c>
      <c r="CA261" s="2">
        <f t="shared" si="239"/>
        <v>1492172</v>
      </c>
    </row>
    <row r="262" spans="1:79" x14ac:dyDescent="0.2">
      <c r="A262">
        <v>255</v>
      </c>
      <c r="B262" s="2">
        <v>4</v>
      </c>
      <c r="C262" s="2">
        <v>5157</v>
      </c>
      <c r="D262" s="2" t="s">
        <v>381</v>
      </c>
      <c r="E262" s="2">
        <v>3858506</v>
      </c>
      <c r="F262" s="2">
        <v>735.6</v>
      </c>
      <c r="G262" s="2">
        <v>4984</v>
      </c>
      <c r="H262" s="2">
        <v>3666230</v>
      </c>
      <c r="I262" s="2">
        <v>153821</v>
      </c>
      <c r="J262" s="82"/>
      <c r="K262" s="2">
        <v>718</v>
      </c>
      <c r="L262" s="2">
        <f t="shared" si="182"/>
        <v>5181</v>
      </c>
      <c r="M262" s="2">
        <f t="shared" si="183"/>
        <v>3719958</v>
      </c>
      <c r="N262" s="2">
        <f t="shared" si="184"/>
        <v>96984</v>
      </c>
      <c r="O262" s="2">
        <f t="shared" si="185"/>
        <v>0</v>
      </c>
      <c r="P262" s="2">
        <f t="shared" si="186"/>
        <v>96984</v>
      </c>
      <c r="Q262" s="2">
        <f t="shared" si="187"/>
        <v>0</v>
      </c>
      <c r="R262" s="84">
        <f t="shared" si="188"/>
        <v>96984</v>
      </c>
      <c r="S262" s="2">
        <f t="shared" si="189"/>
        <v>2</v>
      </c>
      <c r="T262" s="2">
        <f t="shared" si="190"/>
        <v>0</v>
      </c>
      <c r="U262" s="2">
        <f t="shared" si="191"/>
        <v>2</v>
      </c>
      <c r="V262" s="83" t="str">
        <f t="shared" si="180"/>
        <v>70% Adj.</v>
      </c>
      <c r="W262" s="2">
        <f t="shared" si="192"/>
        <v>3816942</v>
      </c>
      <c r="X262" s="82"/>
      <c r="Y262" s="2">
        <v>705</v>
      </c>
      <c r="Z262">
        <f t="shared" si="193"/>
        <v>5386</v>
      </c>
      <c r="AA262">
        <f t="shared" si="194"/>
        <v>3797130</v>
      </c>
      <c r="AB262" s="2">
        <f t="shared" si="195"/>
        <v>36826</v>
      </c>
      <c r="AC262" s="2">
        <f t="shared" si="196"/>
        <v>0</v>
      </c>
      <c r="AD262" s="2">
        <f t="shared" si="197"/>
        <v>36826</v>
      </c>
      <c r="AE262" s="2">
        <f t="shared" si="198"/>
        <v>0</v>
      </c>
      <c r="AF262" s="84">
        <f t="shared" si="199"/>
        <v>36826</v>
      </c>
      <c r="AG262" s="2">
        <f t="shared" si="200"/>
        <v>2</v>
      </c>
      <c r="AH262" s="2">
        <f t="shared" si="201"/>
        <v>0</v>
      </c>
      <c r="AI262" s="2">
        <f t="shared" si="202"/>
        <v>2</v>
      </c>
      <c r="AJ262" s="83" t="str">
        <f t="shared" si="203"/>
        <v>60% Adj.</v>
      </c>
      <c r="AK262" s="2">
        <f t="shared" si="204"/>
        <v>3833956</v>
      </c>
      <c r="AM262" s="2">
        <v>687</v>
      </c>
      <c r="AN262">
        <f t="shared" si="205"/>
        <v>5599</v>
      </c>
      <c r="AO262">
        <f t="shared" si="206"/>
        <v>3846513</v>
      </c>
      <c r="AP262" s="2">
        <f t="shared" si="181"/>
        <v>5997</v>
      </c>
      <c r="AQ262" s="2">
        <f t="shared" si="207"/>
        <v>0</v>
      </c>
      <c r="AR262" s="2">
        <f t="shared" si="208"/>
        <v>5997</v>
      </c>
      <c r="AS262" s="2">
        <f t="shared" si="209"/>
        <v>0</v>
      </c>
      <c r="AT262" s="84">
        <f t="shared" si="210"/>
        <v>5997</v>
      </c>
      <c r="AU262" s="2">
        <f t="shared" si="211"/>
        <v>2</v>
      </c>
      <c r="AV262" s="2">
        <f t="shared" si="212"/>
        <v>0</v>
      </c>
      <c r="AW262" s="2">
        <f t="shared" si="213"/>
        <v>2</v>
      </c>
      <c r="AX262" s="83" t="str">
        <f t="shared" si="214"/>
        <v>50% Adj.</v>
      </c>
      <c r="AY262" s="2">
        <f t="shared" si="215"/>
        <v>3852510</v>
      </c>
      <c r="AZ262" s="82"/>
      <c r="BA262" s="2">
        <v>670</v>
      </c>
      <c r="BB262">
        <f t="shared" si="216"/>
        <v>5821</v>
      </c>
      <c r="BC262">
        <f t="shared" si="217"/>
        <v>3900070</v>
      </c>
      <c r="BD262" s="2">
        <f t="shared" si="218"/>
        <v>0</v>
      </c>
      <c r="BE262" s="2">
        <f t="shared" si="219"/>
        <v>0</v>
      </c>
      <c r="BF262" s="2">
        <f t="shared" si="220"/>
        <v>0</v>
      </c>
      <c r="BG262" s="2">
        <f t="shared" si="221"/>
        <v>0</v>
      </c>
      <c r="BH262" s="84">
        <f t="shared" si="222"/>
        <v>0</v>
      </c>
      <c r="BI262" s="2">
        <f t="shared" si="223"/>
        <v>0</v>
      </c>
      <c r="BJ262" s="2">
        <f t="shared" si="224"/>
        <v>0</v>
      </c>
      <c r="BK262" s="2">
        <f t="shared" si="225"/>
        <v>0</v>
      </c>
      <c r="BL262" s="83" t="str">
        <f t="shared" si="226"/>
        <v>N.A.</v>
      </c>
      <c r="BM262" s="2">
        <f t="shared" si="227"/>
        <v>3900070</v>
      </c>
      <c r="BO262" s="2">
        <v>650</v>
      </c>
      <c r="BP262">
        <f t="shared" si="228"/>
        <v>6052</v>
      </c>
      <c r="BQ262">
        <f t="shared" si="229"/>
        <v>3933800</v>
      </c>
      <c r="BR262" s="2">
        <f t="shared" si="230"/>
        <v>0</v>
      </c>
      <c r="BS262" s="2">
        <f t="shared" si="231"/>
        <v>5271</v>
      </c>
      <c r="BT262" s="2">
        <f t="shared" si="232"/>
        <v>0</v>
      </c>
      <c r="BU262" s="2">
        <f t="shared" si="233"/>
        <v>5271</v>
      </c>
      <c r="BV262" s="84">
        <f t="shared" si="234"/>
        <v>5271</v>
      </c>
      <c r="BW262" s="2">
        <f t="shared" si="235"/>
        <v>0</v>
      </c>
      <c r="BX262" s="2">
        <f t="shared" si="236"/>
        <v>1</v>
      </c>
      <c r="BY262" s="2">
        <f t="shared" si="237"/>
        <v>1</v>
      </c>
      <c r="BZ262" s="83" t="str">
        <f t="shared" si="238"/>
        <v>101% Adj.</v>
      </c>
      <c r="CA262" s="2">
        <f t="shared" si="239"/>
        <v>3939071</v>
      </c>
    </row>
    <row r="263" spans="1:79" x14ac:dyDescent="0.2">
      <c r="A263">
        <v>256</v>
      </c>
      <c r="B263" s="2">
        <v>15</v>
      </c>
      <c r="C263" s="2">
        <v>5163</v>
      </c>
      <c r="D263" s="2" t="s">
        <v>226</v>
      </c>
      <c r="E263" s="2">
        <v>3511564</v>
      </c>
      <c r="F263" s="2">
        <v>729.8</v>
      </c>
      <c r="G263" s="2">
        <v>4931</v>
      </c>
      <c r="H263" s="2">
        <v>3598644</v>
      </c>
      <c r="I263" s="2">
        <v>11817</v>
      </c>
      <c r="J263" s="82"/>
      <c r="K263" s="2">
        <v>737</v>
      </c>
      <c r="L263" s="2">
        <f t="shared" si="182"/>
        <v>5128</v>
      </c>
      <c r="M263" s="2">
        <f t="shared" si="183"/>
        <v>3779336</v>
      </c>
      <c r="N263" s="2">
        <f t="shared" si="184"/>
        <v>0</v>
      </c>
      <c r="O263" s="2">
        <f t="shared" si="185"/>
        <v>0</v>
      </c>
      <c r="P263" s="2">
        <f t="shared" si="186"/>
        <v>0</v>
      </c>
      <c r="Q263" s="2">
        <f t="shared" si="187"/>
        <v>0</v>
      </c>
      <c r="R263" s="84">
        <f t="shared" si="188"/>
        <v>0</v>
      </c>
      <c r="S263" s="2">
        <f t="shared" si="189"/>
        <v>0</v>
      </c>
      <c r="T263" s="2">
        <f t="shared" si="190"/>
        <v>0</v>
      </c>
      <c r="U263" s="2">
        <f t="shared" si="191"/>
        <v>0</v>
      </c>
      <c r="V263" s="83" t="str">
        <f t="shared" si="180"/>
        <v>N.A.</v>
      </c>
      <c r="W263" s="2">
        <f t="shared" si="192"/>
        <v>3779336</v>
      </c>
      <c r="X263" s="82"/>
      <c r="Y263" s="2">
        <v>744</v>
      </c>
      <c r="Z263">
        <f t="shared" si="193"/>
        <v>5333</v>
      </c>
      <c r="AA263">
        <f t="shared" si="194"/>
        <v>3967752</v>
      </c>
      <c r="AB263" s="2">
        <f t="shared" si="195"/>
        <v>0</v>
      </c>
      <c r="AC263" s="2">
        <f t="shared" si="196"/>
        <v>0</v>
      </c>
      <c r="AD263" s="2">
        <f t="shared" si="197"/>
        <v>0</v>
      </c>
      <c r="AE263" s="2">
        <f t="shared" si="198"/>
        <v>0</v>
      </c>
      <c r="AF263" s="84">
        <f t="shared" si="199"/>
        <v>0</v>
      </c>
      <c r="AG263" s="2">
        <f t="shared" si="200"/>
        <v>0</v>
      </c>
      <c r="AH263" s="2">
        <f t="shared" si="201"/>
        <v>0</v>
      </c>
      <c r="AI263" s="2">
        <f t="shared" si="202"/>
        <v>0</v>
      </c>
      <c r="AJ263" s="83" t="str">
        <f t="shared" si="203"/>
        <v>N.A.</v>
      </c>
      <c r="AK263" s="2">
        <f t="shared" si="204"/>
        <v>3967752</v>
      </c>
      <c r="AM263" s="2">
        <v>740</v>
      </c>
      <c r="AN263">
        <f t="shared" si="205"/>
        <v>5546</v>
      </c>
      <c r="AO263">
        <f t="shared" si="206"/>
        <v>4104040</v>
      </c>
      <c r="AP263" s="2">
        <f t="shared" si="181"/>
        <v>0</v>
      </c>
      <c r="AQ263" s="2">
        <f t="shared" si="207"/>
        <v>0</v>
      </c>
      <c r="AR263" s="2">
        <f t="shared" si="208"/>
        <v>0</v>
      </c>
      <c r="AS263" s="2">
        <f t="shared" si="209"/>
        <v>0</v>
      </c>
      <c r="AT263" s="84">
        <f t="shared" si="210"/>
        <v>0</v>
      </c>
      <c r="AU263" s="2">
        <f t="shared" si="211"/>
        <v>0</v>
      </c>
      <c r="AV263" s="2">
        <f t="shared" si="212"/>
        <v>0</v>
      </c>
      <c r="AW263" s="2">
        <f t="shared" si="213"/>
        <v>0</v>
      </c>
      <c r="AX263" s="83" t="str">
        <f t="shared" si="214"/>
        <v>N.A.</v>
      </c>
      <c r="AY263" s="2">
        <f t="shared" si="215"/>
        <v>4104040</v>
      </c>
      <c r="AZ263" s="82"/>
      <c r="BA263" s="2">
        <v>738</v>
      </c>
      <c r="BB263">
        <f t="shared" si="216"/>
        <v>5768</v>
      </c>
      <c r="BC263">
        <f t="shared" si="217"/>
        <v>4256784</v>
      </c>
      <c r="BD263" s="2">
        <f t="shared" si="218"/>
        <v>0</v>
      </c>
      <c r="BE263" s="2">
        <f t="shared" si="219"/>
        <v>0</v>
      </c>
      <c r="BF263" s="2">
        <f t="shared" si="220"/>
        <v>0</v>
      </c>
      <c r="BG263" s="2">
        <f t="shared" si="221"/>
        <v>0</v>
      </c>
      <c r="BH263" s="84">
        <f t="shared" si="222"/>
        <v>0</v>
      </c>
      <c r="BI263" s="2">
        <f t="shared" si="223"/>
        <v>0</v>
      </c>
      <c r="BJ263" s="2">
        <f t="shared" si="224"/>
        <v>0</v>
      </c>
      <c r="BK263" s="2">
        <f t="shared" si="225"/>
        <v>0</v>
      </c>
      <c r="BL263" s="83" t="str">
        <f t="shared" si="226"/>
        <v>N.A.</v>
      </c>
      <c r="BM263" s="2">
        <f t="shared" si="227"/>
        <v>4256784</v>
      </c>
      <c r="BO263" s="2">
        <v>725</v>
      </c>
      <c r="BP263">
        <f t="shared" si="228"/>
        <v>5999</v>
      </c>
      <c r="BQ263">
        <f t="shared" si="229"/>
        <v>4349275</v>
      </c>
      <c r="BR263" s="2">
        <f t="shared" si="230"/>
        <v>0</v>
      </c>
      <c r="BS263" s="2">
        <f t="shared" si="231"/>
        <v>0</v>
      </c>
      <c r="BT263" s="2">
        <f t="shared" si="232"/>
        <v>0</v>
      </c>
      <c r="BU263" s="2">
        <f t="shared" si="233"/>
        <v>0</v>
      </c>
      <c r="BV263" s="84">
        <f t="shared" si="234"/>
        <v>0</v>
      </c>
      <c r="BW263" s="2">
        <f t="shared" si="235"/>
        <v>0</v>
      </c>
      <c r="BX263" s="2">
        <f t="shared" si="236"/>
        <v>0</v>
      </c>
      <c r="BY263" s="2">
        <f t="shared" si="237"/>
        <v>0</v>
      </c>
      <c r="BZ263" s="83" t="str">
        <f t="shared" si="238"/>
        <v>N.A.</v>
      </c>
      <c r="CA263" s="2">
        <f t="shared" si="239"/>
        <v>4349275</v>
      </c>
    </row>
    <row r="264" spans="1:79" x14ac:dyDescent="0.2">
      <c r="A264">
        <v>257</v>
      </c>
      <c r="B264" s="2">
        <v>11</v>
      </c>
      <c r="C264" s="2">
        <v>5166</v>
      </c>
      <c r="D264" s="2" t="s">
        <v>227</v>
      </c>
      <c r="E264" s="2">
        <v>9904888</v>
      </c>
      <c r="F264" s="2">
        <v>2086.1</v>
      </c>
      <c r="G264" s="2">
        <v>4931</v>
      </c>
      <c r="H264" s="2">
        <v>10286559</v>
      </c>
      <c r="I264" s="2">
        <v>0</v>
      </c>
      <c r="J264" s="82"/>
      <c r="K264" s="2">
        <v>2124</v>
      </c>
      <c r="L264" s="2">
        <f t="shared" si="182"/>
        <v>5128</v>
      </c>
      <c r="M264" s="2">
        <f t="shared" si="183"/>
        <v>10891872</v>
      </c>
      <c r="N264" s="2">
        <f t="shared" si="184"/>
        <v>0</v>
      </c>
      <c r="O264" s="2">
        <f t="shared" si="185"/>
        <v>0</v>
      </c>
      <c r="P264" s="2">
        <f t="shared" si="186"/>
        <v>0</v>
      </c>
      <c r="Q264" s="2">
        <f t="shared" si="187"/>
        <v>0</v>
      </c>
      <c r="R264" s="84">
        <f t="shared" si="188"/>
        <v>0</v>
      </c>
      <c r="S264" s="2">
        <f t="shared" si="189"/>
        <v>0</v>
      </c>
      <c r="T264" s="2">
        <f t="shared" si="190"/>
        <v>0</v>
      </c>
      <c r="U264" s="2">
        <f t="shared" si="191"/>
        <v>0</v>
      </c>
      <c r="V264" s="83" t="str">
        <f t="shared" ref="V264:V327" si="240">VLOOKUP(U264,$T$377:$U$379,2,FALSE)</f>
        <v>N.A.</v>
      </c>
      <c r="W264" s="2">
        <f t="shared" si="192"/>
        <v>10891872</v>
      </c>
      <c r="X264" s="82"/>
      <c r="Y264" s="2">
        <v>2126</v>
      </c>
      <c r="Z264">
        <f t="shared" si="193"/>
        <v>5333</v>
      </c>
      <c r="AA264">
        <f t="shared" si="194"/>
        <v>11337958</v>
      </c>
      <c r="AB264" s="2">
        <f t="shared" si="195"/>
        <v>0</v>
      </c>
      <c r="AC264" s="2">
        <f t="shared" si="196"/>
        <v>0</v>
      </c>
      <c r="AD264" s="2">
        <f t="shared" si="197"/>
        <v>0</v>
      </c>
      <c r="AE264" s="2">
        <f t="shared" si="198"/>
        <v>0</v>
      </c>
      <c r="AF264" s="84">
        <f t="shared" si="199"/>
        <v>0</v>
      </c>
      <c r="AG264" s="2">
        <f t="shared" si="200"/>
        <v>0</v>
      </c>
      <c r="AH264" s="2">
        <f t="shared" si="201"/>
        <v>0</v>
      </c>
      <c r="AI264" s="2">
        <f t="shared" si="202"/>
        <v>0</v>
      </c>
      <c r="AJ264" s="83" t="str">
        <f t="shared" si="203"/>
        <v>N.A.</v>
      </c>
      <c r="AK264" s="2">
        <f t="shared" si="204"/>
        <v>11337958</v>
      </c>
      <c r="AM264" s="2">
        <v>2143</v>
      </c>
      <c r="AN264">
        <f t="shared" si="205"/>
        <v>5546</v>
      </c>
      <c r="AO264">
        <f t="shared" si="206"/>
        <v>11885078</v>
      </c>
      <c r="AP264" s="2">
        <f t="shared" ref="AP264:AP327" si="241">ROUND(IF(AO264&lt;$E264,0.5*($E264-AO264),0),0)</f>
        <v>0</v>
      </c>
      <c r="AQ264" s="2">
        <f t="shared" si="207"/>
        <v>0</v>
      </c>
      <c r="AR264" s="2">
        <f t="shared" si="208"/>
        <v>0</v>
      </c>
      <c r="AS264" s="2">
        <f t="shared" si="209"/>
        <v>0</v>
      </c>
      <c r="AT264" s="84">
        <f t="shared" si="210"/>
        <v>0</v>
      </c>
      <c r="AU264" s="2">
        <f t="shared" si="211"/>
        <v>0</v>
      </c>
      <c r="AV264" s="2">
        <f t="shared" si="212"/>
        <v>0</v>
      </c>
      <c r="AW264" s="2">
        <f t="shared" si="213"/>
        <v>0</v>
      </c>
      <c r="AX264" s="83" t="str">
        <f t="shared" si="214"/>
        <v>N.A.</v>
      </c>
      <c r="AY264" s="2">
        <f t="shared" si="215"/>
        <v>11885078</v>
      </c>
      <c r="AZ264" s="82"/>
      <c r="BA264" s="2">
        <v>2159</v>
      </c>
      <c r="BB264">
        <f t="shared" si="216"/>
        <v>5768</v>
      </c>
      <c r="BC264">
        <f t="shared" si="217"/>
        <v>12453112</v>
      </c>
      <c r="BD264" s="2">
        <f t="shared" si="218"/>
        <v>0</v>
      </c>
      <c r="BE264" s="2">
        <f t="shared" si="219"/>
        <v>0</v>
      </c>
      <c r="BF264" s="2">
        <f t="shared" si="220"/>
        <v>0</v>
      </c>
      <c r="BG264" s="2">
        <f t="shared" si="221"/>
        <v>0</v>
      </c>
      <c r="BH264" s="84">
        <f t="shared" si="222"/>
        <v>0</v>
      </c>
      <c r="BI264" s="2">
        <f t="shared" si="223"/>
        <v>0</v>
      </c>
      <c r="BJ264" s="2">
        <f t="shared" si="224"/>
        <v>0</v>
      </c>
      <c r="BK264" s="2">
        <f t="shared" si="225"/>
        <v>0</v>
      </c>
      <c r="BL264" s="83" t="str">
        <f t="shared" si="226"/>
        <v>N.A.</v>
      </c>
      <c r="BM264" s="2">
        <f t="shared" si="227"/>
        <v>12453112</v>
      </c>
      <c r="BO264" s="2">
        <v>2203</v>
      </c>
      <c r="BP264">
        <f t="shared" si="228"/>
        <v>5999</v>
      </c>
      <c r="BQ264">
        <f t="shared" si="229"/>
        <v>13215797</v>
      </c>
      <c r="BR264" s="2">
        <f t="shared" si="230"/>
        <v>0</v>
      </c>
      <c r="BS264" s="2">
        <f t="shared" si="231"/>
        <v>0</v>
      </c>
      <c r="BT264" s="2">
        <f t="shared" si="232"/>
        <v>0</v>
      </c>
      <c r="BU264" s="2">
        <f t="shared" si="233"/>
        <v>0</v>
      </c>
      <c r="BV264" s="84">
        <f t="shared" si="234"/>
        <v>0</v>
      </c>
      <c r="BW264" s="2">
        <f t="shared" si="235"/>
        <v>0</v>
      </c>
      <c r="BX264" s="2">
        <f t="shared" si="236"/>
        <v>0</v>
      </c>
      <c r="BY264" s="2">
        <f t="shared" si="237"/>
        <v>0</v>
      </c>
      <c r="BZ264" s="83" t="str">
        <f t="shared" si="238"/>
        <v>N.A.</v>
      </c>
      <c r="CA264" s="2">
        <f t="shared" si="239"/>
        <v>13215797</v>
      </c>
    </row>
    <row r="265" spans="1:79" x14ac:dyDescent="0.2">
      <c r="A265">
        <v>258</v>
      </c>
      <c r="B265" s="2">
        <v>11</v>
      </c>
      <c r="C265" s="2">
        <v>5184</v>
      </c>
      <c r="D265" s="2" t="s">
        <v>228</v>
      </c>
      <c r="E265" s="2">
        <v>8563458</v>
      </c>
      <c r="F265" s="2">
        <v>1838.4</v>
      </c>
      <c r="G265" s="2">
        <v>4932</v>
      </c>
      <c r="H265" s="2">
        <v>9066989</v>
      </c>
      <c r="I265" s="2">
        <v>0</v>
      </c>
      <c r="J265" s="82"/>
      <c r="K265" s="2">
        <v>1881</v>
      </c>
      <c r="L265" s="2">
        <f t="shared" ref="L265:L328" si="242">G265+$K$3</f>
        <v>5129</v>
      </c>
      <c r="M265" s="2">
        <f t="shared" ref="M265:M328" si="243">L265*K265</f>
        <v>9647649</v>
      </c>
      <c r="N265" s="2">
        <f t="shared" ref="N265:N328" si="244">ROUND(IF(M265&lt;E265,0.7*(E265-M265),0),0)</f>
        <v>0</v>
      </c>
      <c r="O265" s="2">
        <f t="shared" ref="O265:O328" si="245">ROUND(IF(1.01*H265&gt;M265,(1.01*H265-M265),0),0)</f>
        <v>0</v>
      </c>
      <c r="P265" s="2">
        <f t="shared" ref="P265:P328" si="246">IF(N265&gt;O265,N265,0)</f>
        <v>0</v>
      </c>
      <c r="Q265" s="2">
        <f t="shared" ref="Q265:Q328" si="247">IF(O265&gt;N265,O265,0)</f>
        <v>0</v>
      </c>
      <c r="R265" s="84">
        <f t="shared" ref="R265:R328" si="248">Q265+P265</f>
        <v>0</v>
      </c>
      <c r="S265" s="2">
        <f t="shared" ref="S265:S328" si="249">IF(N265&gt;O265,2,0)</f>
        <v>0</v>
      </c>
      <c r="T265" s="2">
        <f t="shared" ref="T265:T328" si="250">IF(O265&gt;N265,1,0)</f>
        <v>0</v>
      </c>
      <c r="U265" s="2">
        <f t="shared" ref="U265:U328" si="251">T265+S265</f>
        <v>0</v>
      </c>
      <c r="V265" s="83" t="str">
        <f t="shared" si="240"/>
        <v>N.A.</v>
      </c>
      <c r="W265" s="2">
        <f t="shared" ref="W265:W328" si="252">R265+M265</f>
        <v>9647649</v>
      </c>
      <c r="X265" s="82"/>
      <c r="Y265" s="2">
        <v>1925</v>
      </c>
      <c r="Z265">
        <f t="shared" ref="Z265:Z328" si="253">$Y$3+L265</f>
        <v>5334</v>
      </c>
      <c r="AA265">
        <f t="shared" ref="AA265:AA328" si="254">ROUND(Z265*Y265,0)</f>
        <v>10267950</v>
      </c>
      <c r="AB265" s="2">
        <f t="shared" ref="AB265:AB328" si="255">ROUND(IF(AA265&lt;$E265,0.6*($E265-AA265),0),0)</f>
        <v>0</v>
      </c>
      <c r="AC265" s="2">
        <f t="shared" ref="AC265:AC328" si="256">ROUND(IF(1.01*M265&gt;AA265,(1.01*M265-AA265),0),0)</f>
        <v>0</v>
      </c>
      <c r="AD265" s="2">
        <f t="shared" ref="AD265:AD328" si="257">IF(AB265&gt;AC265,AB265,0)</f>
        <v>0</v>
      </c>
      <c r="AE265" s="2">
        <f t="shared" ref="AE265:AE328" si="258">IF(AC265&gt;AB265,AC265,0)</f>
        <v>0</v>
      </c>
      <c r="AF265" s="84">
        <f t="shared" ref="AF265:AF328" si="259">AE265+AD265</f>
        <v>0</v>
      </c>
      <c r="AG265" s="2">
        <f t="shared" ref="AG265:AG328" si="260">IF(AB265&gt;AC265,2,0)</f>
        <v>0</v>
      </c>
      <c r="AH265" s="2">
        <f t="shared" ref="AH265:AH328" si="261">IF(AC265&gt;AB265,1,0)</f>
        <v>0</v>
      </c>
      <c r="AI265" s="2">
        <f t="shared" ref="AI265:AI328" si="262">AH265+AG265</f>
        <v>0</v>
      </c>
      <c r="AJ265" s="83" t="str">
        <f t="shared" ref="AJ265:AJ328" si="263">VLOOKUP(AI265,$AH$377:$AI$379,2,FALSE)</f>
        <v>N.A.</v>
      </c>
      <c r="AK265" s="2">
        <f t="shared" ref="AK265:AK328" si="264">AF265+AA265</f>
        <v>10267950</v>
      </c>
      <c r="AM265" s="2">
        <v>1992</v>
      </c>
      <c r="AN265">
        <f t="shared" ref="AN265:AN328" si="265">$AM$3+Z265</f>
        <v>5547</v>
      </c>
      <c r="AO265">
        <f t="shared" ref="AO265:AO328" si="266">ROUND(AN265*AM265,0)</f>
        <v>11049624</v>
      </c>
      <c r="AP265" s="2">
        <f t="shared" si="241"/>
        <v>0</v>
      </c>
      <c r="AQ265" s="2">
        <f t="shared" ref="AQ265:AQ328" si="267">ROUND(IF(1.01*AA265&gt;AO265,(1.01*AA265-AO265),0),0)</f>
        <v>0</v>
      </c>
      <c r="AR265" s="2">
        <f t="shared" ref="AR265:AR328" si="268">IF(AP265&gt;AQ265,AP265,0)</f>
        <v>0</v>
      </c>
      <c r="AS265" s="2">
        <f t="shared" ref="AS265:AS328" si="269">IF(AQ265&gt;AP265,AQ265,0)</f>
        <v>0</v>
      </c>
      <c r="AT265" s="84">
        <f t="shared" ref="AT265:AT328" si="270">AS265+AR265</f>
        <v>0</v>
      </c>
      <c r="AU265" s="2">
        <f t="shared" ref="AU265:AU328" si="271">IF(AP265&gt;AQ265,2,0)</f>
        <v>0</v>
      </c>
      <c r="AV265" s="2">
        <f t="shared" ref="AV265:AV328" si="272">IF(AQ265&gt;AP265,1,0)</f>
        <v>0</v>
      </c>
      <c r="AW265" s="2">
        <f t="shared" ref="AW265:AW328" si="273">AV265+AU265</f>
        <v>0</v>
      </c>
      <c r="AX265" s="83" t="str">
        <f t="shared" ref="AX265:AX328" si="274">VLOOKUP(AW265,$AV$377:$AW$379,2,FALSE)</f>
        <v>N.A.</v>
      </c>
      <c r="AY265" s="2">
        <f t="shared" ref="AY265:AY328" si="275">AT265+AO265</f>
        <v>11049624</v>
      </c>
      <c r="AZ265" s="82"/>
      <c r="BA265" s="2">
        <v>2056</v>
      </c>
      <c r="BB265">
        <f t="shared" ref="BB265:BB328" si="276">$BA$3+AN265</f>
        <v>5769</v>
      </c>
      <c r="BC265">
        <f t="shared" ref="BC265:BC328" si="277">ROUND(BB265*BA265,0)</f>
        <v>11861064</v>
      </c>
      <c r="BD265" s="2">
        <f t="shared" ref="BD265:BD328" si="278">ROUND(IF(BC265&lt;$E265,0.4*($E265-BC265),0),0)</f>
        <v>0</v>
      </c>
      <c r="BE265" s="2">
        <f t="shared" ref="BE265:BE328" si="279">ROUND(IF(1.01*AO265&gt;BC265,(1.01*AO265-BC265),0),0)</f>
        <v>0</v>
      </c>
      <c r="BF265" s="2">
        <f t="shared" ref="BF265:BF328" si="280">IF(BD265&gt;BE265,BD265,0)</f>
        <v>0</v>
      </c>
      <c r="BG265" s="2">
        <f t="shared" ref="BG265:BG328" si="281">IF(BE265&gt;BD265,BE265,0)</f>
        <v>0</v>
      </c>
      <c r="BH265" s="84">
        <f t="shared" ref="BH265:BH328" si="282">BG265+BF265</f>
        <v>0</v>
      </c>
      <c r="BI265" s="2">
        <f t="shared" ref="BI265:BI328" si="283">IF(BD265&gt;BE265,2,0)</f>
        <v>0</v>
      </c>
      <c r="BJ265" s="2">
        <f t="shared" ref="BJ265:BJ328" si="284">IF(BE265&gt;BD265,1,0)</f>
        <v>0</v>
      </c>
      <c r="BK265" s="2">
        <f t="shared" ref="BK265:BK328" si="285">BJ265+BI265</f>
        <v>0</v>
      </c>
      <c r="BL265" s="83" t="str">
        <f t="shared" ref="BL265:BL328" si="286">VLOOKUP(BK265,$BJ$377:$BK$379,2,FALSE)</f>
        <v>N.A.</v>
      </c>
      <c r="BM265" s="2">
        <f t="shared" ref="BM265:BM328" si="287">BH265+BC265</f>
        <v>11861064</v>
      </c>
      <c r="BO265" s="2">
        <v>2098</v>
      </c>
      <c r="BP265">
        <f t="shared" ref="BP265:BP328" si="288">$BO$3+BB265</f>
        <v>6000</v>
      </c>
      <c r="BQ265">
        <f t="shared" ref="BQ265:BQ328" si="289">ROUND(BP265*BO265,0)</f>
        <v>12588000</v>
      </c>
      <c r="BR265" s="2">
        <f t="shared" ref="BR265:BR328" si="290">ROUND(IF(BQ265&lt;$E265,0.3*($E265-BQ265),0),0)</f>
        <v>0</v>
      </c>
      <c r="BS265" s="2">
        <f t="shared" ref="BS265:BS328" si="291">ROUND(IF(1.01*BC265&gt;BQ265,(1.01*BC265-BQ265),0),0)</f>
        <v>0</v>
      </c>
      <c r="BT265" s="2">
        <f t="shared" ref="BT265:BT328" si="292">IF(BR265&gt;BS265,BR265,0)</f>
        <v>0</v>
      </c>
      <c r="BU265" s="2">
        <f t="shared" ref="BU265:BU328" si="293">IF(BS265&gt;BR265,BS265,0)</f>
        <v>0</v>
      </c>
      <c r="BV265" s="84">
        <f t="shared" ref="BV265:BV328" si="294">BU265+BT265</f>
        <v>0</v>
      </c>
      <c r="BW265" s="2">
        <f t="shared" ref="BW265:BW328" si="295">IF(BR265&gt;BS265,2,0)</f>
        <v>0</v>
      </c>
      <c r="BX265" s="2">
        <f t="shared" ref="BX265:BX328" si="296">IF(BS265&gt;BR265,1,0)</f>
        <v>0</v>
      </c>
      <c r="BY265" s="2">
        <f t="shared" ref="BY265:BY328" si="297">BX265+BW265</f>
        <v>0</v>
      </c>
      <c r="BZ265" s="83" t="str">
        <f t="shared" ref="BZ265:BZ328" si="298">VLOOKUP(BY265,$BX$377:$BY$379,2,FALSE)</f>
        <v>N.A.</v>
      </c>
      <c r="CA265" s="2">
        <f t="shared" ref="CA265:CA328" si="299">BV265+BQ265</f>
        <v>12588000</v>
      </c>
    </row>
    <row r="266" spans="1:79" x14ac:dyDescent="0.2">
      <c r="A266">
        <v>259</v>
      </c>
      <c r="B266" s="2">
        <v>9</v>
      </c>
      <c r="C266" s="2">
        <v>5250</v>
      </c>
      <c r="D266" s="2" t="s">
        <v>229</v>
      </c>
      <c r="E266" s="2">
        <v>14968355</v>
      </c>
      <c r="F266" s="2">
        <v>3208.4</v>
      </c>
      <c r="G266" s="2">
        <v>5064</v>
      </c>
      <c r="H266" s="2">
        <v>16247338</v>
      </c>
      <c r="I266" s="2">
        <v>0</v>
      </c>
      <c r="J266" s="82"/>
      <c r="K266" s="2">
        <v>3262</v>
      </c>
      <c r="L266" s="2">
        <f t="shared" si="242"/>
        <v>5261</v>
      </c>
      <c r="M266" s="2">
        <f t="shared" si="243"/>
        <v>17161382</v>
      </c>
      <c r="N266" s="2">
        <f t="shared" si="244"/>
        <v>0</v>
      </c>
      <c r="O266" s="2">
        <f t="shared" si="245"/>
        <v>0</v>
      </c>
      <c r="P266" s="2">
        <f t="shared" si="246"/>
        <v>0</v>
      </c>
      <c r="Q266" s="2">
        <f t="shared" si="247"/>
        <v>0</v>
      </c>
      <c r="R266" s="84">
        <f t="shared" si="248"/>
        <v>0</v>
      </c>
      <c r="S266" s="2">
        <f t="shared" si="249"/>
        <v>0</v>
      </c>
      <c r="T266" s="2">
        <f t="shared" si="250"/>
        <v>0</v>
      </c>
      <c r="U266" s="2">
        <f t="shared" si="251"/>
        <v>0</v>
      </c>
      <c r="V266" s="83" t="str">
        <f t="shared" si="240"/>
        <v>N.A.</v>
      </c>
      <c r="W266" s="2">
        <f t="shared" si="252"/>
        <v>17161382</v>
      </c>
      <c r="X266" s="82"/>
      <c r="Y266" s="2">
        <v>3282</v>
      </c>
      <c r="Z266">
        <f t="shared" si="253"/>
        <v>5466</v>
      </c>
      <c r="AA266">
        <f t="shared" si="254"/>
        <v>17939412</v>
      </c>
      <c r="AB266" s="2">
        <f t="shared" si="255"/>
        <v>0</v>
      </c>
      <c r="AC266" s="2">
        <f t="shared" si="256"/>
        <v>0</v>
      </c>
      <c r="AD266" s="2">
        <f t="shared" si="257"/>
        <v>0</v>
      </c>
      <c r="AE266" s="2">
        <f t="shared" si="258"/>
        <v>0</v>
      </c>
      <c r="AF266" s="84">
        <f t="shared" si="259"/>
        <v>0</v>
      </c>
      <c r="AG266" s="2">
        <f t="shared" si="260"/>
        <v>0</v>
      </c>
      <c r="AH266" s="2">
        <f t="shared" si="261"/>
        <v>0</v>
      </c>
      <c r="AI266" s="2">
        <f t="shared" si="262"/>
        <v>0</v>
      </c>
      <c r="AJ266" s="83" t="str">
        <f t="shared" si="263"/>
        <v>N.A.</v>
      </c>
      <c r="AK266" s="2">
        <f t="shared" si="264"/>
        <v>17939412</v>
      </c>
      <c r="AM266" s="2">
        <v>3341</v>
      </c>
      <c r="AN266">
        <f t="shared" si="265"/>
        <v>5679</v>
      </c>
      <c r="AO266">
        <f t="shared" si="266"/>
        <v>18973539</v>
      </c>
      <c r="AP266" s="2">
        <f t="shared" si="241"/>
        <v>0</v>
      </c>
      <c r="AQ266" s="2">
        <f t="shared" si="267"/>
        <v>0</v>
      </c>
      <c r="AR266" s="2">
        <f t="shared" si="268"/>
        <v>0</v>
      </c>
      <c r="AS266" s="2">
        <f t="shared" si="269"/>
        <v>0</v>
      </c>
      <c r="AT266" s="84">
        <f t="shared" si="270"/>
        <v>0</v>
      </c>
      <c r="AU266" s="2">
        <f t="shared" si="271"/>
        <v>0</v>
      </c>
      <c r="AV266" s="2">
        <f t="shared" si="272"/>
        <v>0</v>
      </c>
      <c r="AW266" s="2">
        <f t="shared" si="273"/>
        <v>0</v>
      </c>
      <c r="AX266" s="83" t="str">
        <f t="shared" si="274"/>
        <v>N.A.</v>
      </c>
      <c r="AY266" s="2">
        <f t="shared" si="275"/>
        <v>18973539</v>
      </c>
      <c r="AZ266" s="82"/>
      <c r="BA266" s="2">
        <v>3376</v>
      </c>
      <c r="BB266">
        <f t="shared" si="276"/>
        <v>5901</v>
      </c>
      <c r="BC266">
        <f t="shared" si="277"/>
        <v>19921776</v>
      </c>
      <c r="BD266" s="2">
        <f t="shared" si="278"/>
        <v>0</v>
      </c>
      <c r="BE266" s="2">
        <f t="shared" si="279"/>
        <v>0</v>
      </c>
      <c r="BF266" s="2">
        <f t="shared" si="280"/>
        <v>0</v>
      </c>
      <c r="BG266" s="2">
        <f t="shared" si="281"/>
        <v>0</v>
      </c>
      <c r="BH266" s="84">
        <f t="shared" si="282"/>
        <v>0</v>
      </c>
      <c r="BI266" s="2">
        <f t="shared" si="283"/>
        <v>0</v>
      </c>
      <c r="BJ266" s="2">
        <f t="shared" si="284"/>
        <v>0</v>
      </c>
      <c r="BK266" s="2">
        <f t="shared" si="285"/>
        <v>0</v>
      </c>
      <c r="BL266" s="83" t="str">
        <f t="shared" si="286"/>
        <v>N.A.</v>
      </c>
      <c r="BM266" s="2">
        <f t="shared" si="287"/>
        <v>19921776</v>
      </c>
      <c r="BO266" s="2">
        <v>3420</v>
      </c>
      <c r="BP266">
        <f t="shared" si="288"/>
        <v>6132</v>
      </c>
      <c r="BQ266">
        <f t="shared" si="289"/>
        <v>20971440</v>
      </c>
      <c r="BR266" s="2">
        <f t="shared" si="290"/>
        <v>0</v>
      </c>
      <c r="BS266" s="2">
        <f t="shared" si="291"/>
        <v>0</v>
      </c>
      <c r="BT266" s="2">
        <f t="shared" si="292"/>
        <v>0</v>
      </c>
      <c r="BU266" s="2">
        <f t="shared" si="293"/>
        <v>0</v>
      </c>
      <c r="BV266" s="84">
        <f t="shared" si="294"/>
        <v>0</v>
      </c>
      <c r="BW266" s="2">
        <f t="shared" si="295"/>
        <v>0</v>
      </c>
      <c r="BX266" s="2">
        <f t="shared" si="296"/>
        <v>0</v>
      </c>
      <c r="BY266" s="2">
        <f t="shared" si="297"/>
        <v>0</v>
      </c>
      <c r="BZ266" s="83" t="str">
        <f t="shared" si="298"/>
        <v>N.A.</v>
      </c>
      <c r="CA266" s="2">
        <f t="shared" si="299"/>
        <v>20971440</v>
      </c>
    </row>
    <row r="267" spans="1:79" x14ac:dyDescent="0.2">
      <c r="A267">
        <v>260</v>
      </c>
      <c r="B267" s="2">
        <v>11</v>
      </c>
      <c r="C267" s="2">
        <v>5256</v>
      </c>
      <c r="D267" s="2" t="s">
        <v>230</v>
      </c>
      <c r="E267" s="2">
        <v>3217056</v>
      </c>
      <c r="F267" s="2">
        <v>635.9</v>
      </c>
      <c r="G267" s="2">
        <v>4931</v>
      </c>
      <c r="H267" s="2">
        <v>3135623</v>
      </c>
      <c r="I267" s="2">
        <v>65146</v>
      </c>
      <c r="J267" s="82"/>
      <c r="K267" s="2">
        <v>625</v>
      </c>
      <c r="L267" s="2">
        <f t="shared" si="242"/>
        <v>5128</v>
      </c>
      <c r="M267" s="2">
        <f t="shared" si="243"/>
        <v>3205000</v>
      </c>
      <c r="N267" s="2">
        <f t="shared" si="244"/>
        <v>8439</v>
      </c>
      <c r="O267" s="2">
        <f t="shared" si="245"/>
        <v>0</v>
      </c>
      <c r="P267" s="2">
        <f t="shared" si="246"/>
        <v>8439</v>
      </c>
      <c r="Q267" s="2">
        <f t="shared" si="247"/>
        <v>0</v>
      </c>
      <c r="R267" s="84">
        <f t="shared" si="248"/>
        <v>8439</v>
      </c>
      <c r="S267" s="2">
        <f t="shared" si="249"/>
        <v>2</v>
      </c>
      <c r="T267" s="2">
        <f t="shared" si="250"/>
        <v>0</v>
      </c>
      <c r="U267" s="2">
        <f t="shared" si="251"/>
        <v>2</v>
      </c>
      <c r="V267" s="83" t="str">
        <f t="shared" si="240"/>
        <v>70% Adj.</v>
      </c>
      <c r="W267" s="2">
        <f t="shared" si="252"/>
        <v>3213439</v>
      </c>
      <c r="X267" s="82"/>
      <c r="Y267" s="2">
        <v>621</v>
      </c>
      <c r="Z267">
        <f t="shared" si="253"/>
        <v>5333</v>
      </c>
      <c r="AA267">
        <f t="shared" si="254"/>
        <v>3311793</v>
      </c>
      <c r="AB267" s="2">
        <f t="shared" si="255"/>
        <v>0</v>
      </c>
      <c r="AC267" s="2">
        <f t="shared" si="256"/>
        <v>0</v>
      </c>
      <c r="AD267" s="2">
        <f t="shared" si="257"/>
        <v>0</v>
      </c>
      <c r="AE267" s="2">
        <f t="shared" si="258"/>
        <v>0</v>
      </c>
      <c r="AF267" s="84">
        <f t="shared" si="259"/>
        <v>0</v>
      </c>
      <c r="AG267" s="2">
        <f t="shared" si="260"/>
        <v>0</v>
      </c>
      <c r="AH267" s="2">
        <f t="shared" si="261"/>
        <v>0</v>
      </c>
      <c r="AI267" s="2">
        <f t="shared" si="262"/>
        <v>0</v>
      </c>
      <c r="AJ267" s="83" t="str">
        <f t="shared" si="263"/>
        <v>N.A.</v>
      </c>
      <c r="AK267" s="2">
        <f t="shared" si="264"/>
        <v>3311793</v>
      </c>
      <c r="AM267" s="2">
        <v>611</v>
      </c>
      <c r="AN267">
        <f t="shared" si="265"/>
        <v>5546</v>
      </c>
      <c r="AO267">
        <f t="shared" si="266"/>
        <v>3388606</v>
      </c>
      <c r="AP267" s="2">
        <f t="shared" si="241"/>
        <v>0</v>
      </c>
      <c r="AQ267" s="2">
        <f t="shared" si="267"/>
        <v>0</v>
      </c>
      <c r="AR267" s="2">
        <f t="shared" si="268"/>
        <v>0</v>
      </c>
      <c r="AS267" s="2">
        <f t="shared" si="269"/>
        <v>0</v>
      </c>
      <c r="AT267" s="84">
        <f t="shared" si="270"/>
        <v>0</v>
      </c>
      <c r="AU267" s="2">
        <f t="shared" si="271"/>
        <v>0</v>
      </c>
      <c r="AV267" s="2">
        <f t="shared" si="272"/>
        <v>0</v>
      </c>
      <c r="AW267" s="2">
        <f t="shared" si="273"/>
        <v>0</v>
      </c>
      <c r="AX267" s="83" t="str">
        <f t="shared" si="274"/>
        <v>N.A.</v>
      </c>
      <c r="AY267" s="2">
        <f t="shared" si="275"/>
        <v>3388606</v>
      </c>
      <c r="AZ267" s="82"/>
      <c r="BA267" s="2">
        <v>597</v>
      </c>
      <c r="BB267">
        <f t="shared" si="276"/>
        <v>5768</v>
      </c>
      <c r="BC267">
        <f t="shared" si="277"/>
        <v>3443496</v>
      </c>
      <c r="BD267" s="2">
        <f t="shared" si="278"/>
        <v>0</v>
      </c>
      <c r="BE267" s="2">
        <f t="shared" si="279"/>
        <v>0</v>
      </c>
      <c r="BF267" s="2">
        <f t="shared" si="280"/>
        <v>0</v>
      </c>
      <c r="BG267" s="2">
        <f t="shared" si="281"/>
        <v>0</v>
      </c>
      <c r="BH267" s="84">
        <f t="shared" si="282"/>
        <v>0</v>
      </c>
      <c r="BI267" s="2">
        <f t="shared" si="283"/>
        <v>0</v>
      </c>
      <c r="BJ267" s="2">
        <f t="shared" si="284"/>
        <v>0</v>
      </c>
      <c r="BK267" s="2">
        <f t="shared" si="285"/>
        <v>0</v>
      </c>
      <c r="BL267" s="83" t="str">
        <f t="shared" si="286"/>
        <v>N.A.</v>
      </c>
      <c r="BM267" s="2">
        <f t="shared" si="287"/>
        <v>3443496</v>
      </c>
      <c r="BO267" s="2">
        <v>574</v>
      </c>
      <c r="BP267">
        <f t="shared" si="288"/>
        <v>5999</v>
      </c>
      <c r="BQ267">
        <f t="shared" si="289"/>
        <v>3443426</v>
      </c>
      <c r="BR267" s="2">
        <f t="shared" si="290"/>
        <v>0</v>
      </c>
      <c r="BS267" s="2">
        <f t="shared" si="291"/>
        <v>34505</v>
      </c>
      <c r="BT267" s="2">
        <f t="shared" si="292"/>
        <v>0</v>
      </c>
      <c r="BU267" s="2">
        <f t="shared" si="293"/>
        <v>34505</v>
      </c>
      <c r="BV267" s="84">
        <f t="shared" si="294"/>
        <v>34505</v>
      </c>
      <c r="BW267" s="2">
        <f t="shared" si="295"/>
        <v>0</v>
      </c>
      <c r="BX267" s="2">
        <f t="shared" si="296"/>
        <v>1</v>
      </c>
      <c r="BY267" s="2">
        <f t="shared" si="297"/>
        <v>1</v>
      </c>
      <c r="BZ267" s="83" t="str">
        <f t="shared" si="298"/>
        <v>101% Adj.</v>
      </c>
      <c r="CA267" s="2">
        <f t="shared" si="299"/>
        <v>3477931</v>
      </c>
    </row>
    <row r="268" spans="1:79" x14ac:dyDescent="0.2">
      <c r="A268">
        <v>261</v>
      </c>
      <c r="B268" s="2">
        <v>5</v>
      </c>
      <c r="C268" s="2">
        <v>5283</v>
      </c>
      <c r="D268" s="2" t="s">
        <v>231</v>
      </c>
      <c r="E268" s="2">
        <v>3844390</v>
      </c>
      <c r="F268" s="2">
        <v>664.3</v>
      </c>
      <c r="G268" s="2">
        <v>5101</v>
      </c>
      <c r="H268" s="2">
        <v>3388594</v>
      </c>
      <c r="I268" s="2">
        <v>364637</v>
      </c>
      <c r="J268" s="82"/>
      <c r="K268" s="2">
        <v>640</v>
      </c>
      <c r="L268" s="2">
        <f t="shared" si="242"/>
        <v>5298</v>
      </c>
      <c r="M268" s="2">
        <f t="shared" si="243"/>
        <v>3390720</v>
      </c>
      <c r="N268" s="2">
        <f t="shared" si="244"/>
        <v>317569</v>
      </c>
      <c r="O268" s="2">
        <f t="shared" si="245"/>
        <v>31760</v>
      </c>
      <c r="P268" s="2">
        <f t="shared" si="246"/>
        <v>317569</v>
      </c>
      <c r="Q268" s="2">
        <f t="shared" si="247"/>
        <v>0</v>
      </c>
      <c r="R268" s="84">
        <f t="shared" si="248"/>
        <v>317569</v>
      </c>
      <c r="S268" s="2">
        <f t="shared" si="249"/>
        <v>2</v>
      </c>
      <c r="T268" s="2">
        <f t="shared" si="250"/>
        <v>0</v>
      </c>
      <c r="U268" s="2">
        <f t="shared" si="251"/>
        <v>2</v>
      </c>
      <c r="V268" s="83" t="str">
        <f t="shared" si="240"/>
        <v>70% Adj.</v>
      </c>
      <c r="W268" s="2">
        <f t="shared" si="252"/>
        <v>3708289</v>
      </c>
      <c r="X268" s="82"/>
      <c r="Y268" s="2">
        <v>600</v>
      </c>
      <c r="Z268">
        <f t="shared" si="253"/>
        <v>5503</v>
      </c>
      <c r="AA268">
        <f t="shared" si="254"/>
        <v>3301800</v>
      </c>
      <c r="AB268" s="2">
        <f t="shared" si="255"/>
        <v>325554</v>
      </c>
      <c r="AC268" s="2">
        <f t="shared" si="256"/>
        <v>122827</v>
      </c>
      <c r="AD268" s="2">
        <f t="shared" si="257"/>
        <v>325554</v>
      </c>
      <c r="AE268" s="2">
        <f t="shared" si="258"/>
        <v>0</v>
      </c>
      <c r="AF268" s="84">
        <f t="shared" si="259"/>
        <v>325554</v>
      </c>
      <c r="AG268" s="2">
        <f t="shared" si="260"/>
        <v>2</v>
      </c>
      <c r="AH268" s="2">
        <f t="shared" si="261"/>
        <v>0</v>
      </c>
      <c r="AI268" s="2">
        <f t="shared" si="262"/>
        <v>2</v>
      </c>
      <c r="AJ268" s="83" t="str">
        <f t="shared" si="263"/>
        <v>60% Adj.</v>
      </c>
      <c r="AK268" s="2">
        <f t="shared" si="264"/>
        <v>3627354</v>
      </c>
      <c r="AM268" s="2">
        <v>572</v>
      </c>
      <c r="AN268">
        <f t="shared" si="265"/>
        <v>5716</v>
      </c>
      <c r="AO268">
        <f t="shared" si="266"/>
        <v>3269552</v>
      </c>
      <c r="AP268" s="2">
        <f t="shared" si="241"/>
        <v>287419</v>
      </c>
      <c r="AQ268" s="2">
        <f t="shared" si="267"/>
        <v>65266</v>
      </c>
      <c r="AR268" s="2">
        <f t="shared" si="268"/>
        <v>287419</v>
      </c>
      <c r="AS268" s="2">
        <f t="shared" si="269"/>
        <v>0</v>
      </c>
      <c r="AT268" s="84">
        <f t="shared" si="270"/>
        <v>287419</v>
      </c>
      <c r="AU268" s="2">
        <f t="shared" si="271"/>
        <v>2</v>
      </c>
      <c r="AV268" s="2">
        <f t="shared" si="272"/>
        <v>0</v>
      </c>
      <c r="AW268" s="2">
        <f t="shared" si="273"/>
        <v>2</v>
      </c>
      <c r="AX268" s="83" t="str">
        <f t="shared" si="274"/>
        <v>50% Adj.</v>
      </c>
      <c r="AY268" s="2">
        <f t="shared" si="275"/>
        <v>3556971</v>
      </c>
      <c r="AZ268" s="82"/>
      <c r="BA268" s="2">
        <v>524</v>
      </c>
      <c r="BB268">
        <f t="shared" si="276"/>
        <v>5938</v>
      </c>
      <c r="BC268">
        <f t="shared" si="277"/>
        <v>3111512</v>
      </c>
      <c r="BD268" s="2">
        <f t="shared" si="278"/>
        <v>293151</v>
      </c>
      <c r="BE268" s="2">
        <f t="shared" si="279"/>
        <v>190736</v>
      </c>
      <c r="BF268" s="2">
        <f t="shared" si="280"/>
        <v>293151</v>
      </c>
      <c r="BG268" s="2">
        <f t="shared" si="281"/>
        <v>0</v>
      </c>
      <c r="BH268" s="84">
        <f t="shared" si="282"/>
        <v>293151</v>
      </c>
      <c r="BI268" s="2">
        <f t="shared" si="283"/>
        <v>2</v>
      </c>
      <c r="BJ268" s="2">
        <f t="shared" si="284"/>
        <v>0</v>
      </c>
      <c r="BK268" s="2">
        <f t="shared" si="285"/>
        <v>2</v>
      </c>
      <c r="BL268" s="83" t="str">
        <f t="shared" si="286"/>
        <v>40% Adj.</v>
      </c>
      <c r="BM268" s="2">
        <f t="shared" si="287"/>
        <v>3404663</v>
      </c>
      <c r="BO268" s="2">
        <v>496</v>
      </c>
      <c r="BP268">
        <f t="shared" si="288"/>
        <v>6169</v>
      </c>
      <c r="BQ268">
        <f t="shared" si="289"/>
        <v>3059824</v>
      </c>
      <c r="BR268" s="2">
        <f t="shared" si="290"/>
        <v>235370</v>
      </c>
      <c r="BS268" s="2">
        <f t="shared" si="291"/>
        <v>82803</v>
      </c>
      <c r="BT268" s="2">
        <f t="shared" si="292"/>
        <v>235370</v>
      </c>
      <c r="BU268" s="2">
        <f t="shared" si="293"/>
        <v>0</v>
      </c>
      <c r="BV268" s="84">
        <f t="shared" si="294"/>
        <v>235370</v>
      </c>
      <c r="BW268" s="2">
        <f t="shared" si="295"/>
        <v>2</v>
      </c>
      <c r="BX268" s="2">
        <f t="shared" si="296"/>
        <v>0</v>
      </c>
      <c r="BY268" s="2">
        <f t="shared" si="297"/>
        <v>2</v>
      </c>
      <c r="BZ268" s="83" t="str">
        <f t="shared" si="298"/>
        <v>30% Adj.</v>
      </c>
      <c r="CA268" s="2">
        <f t="shared" si="299"/>
        <v>3295194</v>
      </c>
    </row>
    <row r="269" spans="1:79" x14ac:dyDescent="0.2">
      <c r="A269">
        <v>262</v>
      </c>
      <c r="B269" s="2">
        <v>5</v>
      </c>
      <c r="C269" s="2">
        <v>5301</v>
      </c>
      <c r="D269" s="2" t="s">
        <v>232</v>
      </c>
      <c r="E269" s="2">
        <v>1549231</v>
      </c>
      <c r="F269" s="2">
        <v>258.2</v>
      </c>
      <c r="G269" s="2">
        <v>4982</v>
      </c>
      <c r="H269" s="2">
        <v>1286352</v>
      </c>
      <c r="I269" s="2">
        <v>210303</v>
      </c>
      <c r="J269" s="82"/>
      <c r="K269" s="2">
        <v>251</v>
      </c>
      <c r="L269" s="2">
        <f t="shared" si="242"/>
        <v>5179</v>
      </c>
      <c r="M269" s="2">
        <f t="shared" si="243"/>
        <v>1299929</v>
      </c>
      <c r="N269" s="2">
        <f t="shared" si="244"/>
        <v>174511</v>
      </c>
      <c r="O269" s="2">
        <f t="shared" si="245"/>
        <v>0</v>
      </c>
      <c r="P269" s="2">
        <f t="shared" si="246"/>
        <v>174511</v>
      </c>
      <c r="Q269" s="2">
        <f t="shared" si="247"/>
        <v>0</v>
      </c>
      <c r="R269" s="84">
        <f t="shared" si="248"/>
        <v>174511</v>
      </c>
      <c r="S269" s="2">
        <f t="shared" si="249"/>
        <v>2</v>
      </c>
      <c r="T269" s="2">
        <f t="shared" si="250"/>
        <v>0</v>
      </c>
      <c r="U269" s="2">
        <f t="shared" si="251"/>
        <v>2</v>
      </c>
      <c r="V269" s="83" t="str">
        <f t="shared" si="240"/>
        <v>70% Adj.</v>
      </c>
      <c r="W269" s="2">
        <f t="shared" si="252"/>
        <v>1474440</v>
      </c>
      <c r="X269" s="82"/>
      <c r="Y269" s="2">
        <v>238</v>
      </c>
      <c r="Z269">
        <f t="shared" si="253"/>
        <v>5384</v>
      </c>
      <c r="AA269">
        <f t="shared" si="254"/>
        <v>1281392</v>
      </c>
      <c r="AB269" s="2">
        <f t="shared" si="255"/>
        <v>160703</v>
      </c>
      <c r="AC269" s="2">
        <f t="shared" si="256"/>
        <v>31536</v>
      </c>
      <c r="AD269" s="2">
        <f t="shared" si="257"/>
        <v>160703</v>
      </c>
      <c r="AE269" s="2">
        <f t="shared" si="258"/>
        <v>0</v>
      </c>
      <c r="AF269" s="84">
        <f t="shared" si="259"/>
        <v>160703</v>
      </c>
      <c r="AG269" s="2">
        <f t="shared" si="260"/>
        <v>2</v>
      </c>
      <c r="AH269" s="2">
        <f t="shared" si="261"/>
        <v>0</v>
      </c>
      <c r="AI269" s="2">
        <f t="shared" si="262"/>
        <v>2</v>
      </c>
      <c r="AJ269" s="83" t="str">
        <f t="shared" si="263"/>
        <v>60% Adj.</v>
      </c>
      <c r="AK269" s="2">
        <f t="shared" si="264"/>
        <v>1442095</v>
      </c>
      <c r="AM269" s="2">
        <v>231</v>
      </c>
      <c r="AN269">
        <f t="shared" si="265"/>
        <v>5597</v>
      </c>
      <c r="AO269">
        <f t="shared" si="266"/>
        <v>1292907</v>
      </c>
      <c r="AP269" s="2">
        <f t="shared" si="241"/>
        <v>128162</v>
      </c>
      <c r="AQ269" s="2">
        <f t="shared" si="267"/>
        <v>1299</v>
      </c>
      <c r="AR269" s="2">
        <f t="shared" si="268"/>
        <v>128162</v>
      </c>
      <c r="AS269" s="2">
        <f t="shared" si="269"/>
        <v>0</v>
      </c>
      <c r="AT269" s="84">
        <f t="shared" si="270"/>
        <v>128162</v>
      </c>
      <c r="AU269" s="2">
        <f t="shared" si="271"/>
        <v>2</v>
      </c>
      <c r="AV269" s="2">
        <f t="shared" si="272"/>
        <v>0</v>
      </c>
      <c r="AW269" s="2">
        <f t="shared" si="273"/>
        <v>2</v>
      </c>
      <c r="AX269" s="83" t="str">
        <f t="shared" si="274"/>
        <v>50% Adj.</v>
      </c>
      <c r="AY269" s="2">
        <f t="shared" si="275"/>
        <v>1421069</v>
      </c>
      <c r="AZ269" s="82"/>
      <c r="BA269" s="2">
        <v>229</v>
      </c>
      <c r="BB269">
        <f t="shared" si="276"/>
        <v>5819</v>
      </c>
      <c r="BC269">
        <f t="shared" si="277"/>
        <v>1332551</v>
      </c>
      <c r="BD269" s="2">
        <f t="shared" si="278"/>
        <v>86672</v>
      </c>
      <c r="BE269" s="2">
        <f t="shared" si="279"/>
        <v>0</v>
      </c>
      <c r="BF269" s="2">
        <f t="shared" si="280"/>
        <v>86672</v>
      </c>
      <c r="BG269" s="2">
        <f t="shared" si="281"/>
        <v>0</v>
      </c>
      <c r="BH269" s="84">
        <f t="shared" si="282"/>
        <v>86672</v>
      </c>
      <c r="BI269" s="2">
        <f t="shared" si="283"/>
        <v>2</v>
      </c>
      <c r="BJ269" s="2">
        <f t="shared" si="284"/>
        <v>0</v>
      </c>
      <c r="BK269" s="2">
        <f t="shared" si="285"/>
        <v>2</v>
      </c>
      <c r="BL269" s="83" t="str">
        <f t="shared" si="286"/>
        <v>40% Adj.</v>
      </c>
      <c r="BM269" s="2">
        <f t="shared" si="287"/>
        <v>1419223</v>
      </c>
      <c r="BO269" s="2">
        <v>227</v>
      </c>
      <c r="BP269">
        <f t="shared" si="288"/>
        <v>6050</v>
      </c>
      <c r="BQ269">
        <f t="shared" si="289"/>
        <v>1373350</v>
      </c>
      <c r="BR269" s="2">
        <f t="shared" si="290"/>
        <v>52764</v>
      </c>
      <c r="BS269" s="2">
        <f t="shared" si="291"/>
        <v>0</v>
      </c>
      <c r="BT269" s="2">
        <f t="shared" si="292"/>
        <v>52764</v>
      </c>
      <c r="BU269" s="2">
        <f t="shared" si="293"/>
        <v>0</v>
      </c>
      <c r="BV269" s="84">
        <f t="shared" si="294"/>
        <v>52764</v>
      </c>
      <c r="BW269" s="2">
        <f t="shared" si="295"/>
        <v>2</v>
      </c>
      <c r="BX269" s="2">
        <f t="shared" si="296"/>
        <v>0</v>
      </c>
      <c r="BY269" s="2">
        <f t="shared" si="297"/>
        <v>2</v>
      </c>
      <c r="BZ269" s="83" t="str">
        <f t="shared" si="298"/>
        <v>30% Adj.</v>
      </c>
      <c r="CA269" s="2">
        <f t="shared" si="299"/>
        <v>1426114</v>
      </c>
    </row>
    <row r="270" spans="1:79" x14ac:dyDescent="0.2">
      <c r="A270">
        <v>263</v>
      </c>
      <c r="B270" s="2">
        <v>1</v>
      </c>
      <c r="C270" s="2">
        <v>5310</v>
      </c>
      <c r="D270" s="2" t="s">
        <v>233</v>
      </c>
      <c r="E270" s="2">
        <v>3139590</v>
      </c>
      <c r="F270" s="2">
        <v>653.79999999999995</v>
      </c>
      <c r="G270" s="2">
        <v>4944</v>
      </c>
      <c r="H270" s="2">
        <v>3232387</v>
      </c>
      <c r="I270" s="2">
        <v>0</v>
      </c>
      <c r="J270" s="82"/>
      <c r="K270" s="2">
        <v>652</v>
      </c>
      <c r="L270" s="2">
        <f t="shared" si="242"/>
        <v>5141</v>
      </c>
      <c r="M270" s="2">
        <f t="shared" si="243"/>
        <v>3351932</v>
      </c>
      <c r="N270" s="2">
        <f t="shared" si="244"/>
        <v>0</v>
      </c>
      <c r="O270" s="2">
        <f t="shared" si="245"/>
        <v>0</v>
      </c>
      <c r="P270" s="2">
        <f t="shared" si="246"/>
        <v>0</v>
      </c>
      <c r="Q270" s="2">
        <f t="shared" si="247"/>
        <v>0</v>
      </c>
      <c r="R270" s="84">
        <f t="shared" si="248"/>
        <v>0</v>
      </c>
      <c r="S270" s="2">
        <f t="shared" si="249"/>
        <v>0</v>
      </c>
      <c r="T270" s="2">
        <f t="shared" si="250"/>
        <v>0</v>
      </c>
      <c r="U270" s="2">
        <f t="shared" si="251"/>
        <v>0</v>
      </c>
      <c r="V270" s="83" t="str">
        <f t="shared" si="240"/>
        <v>N.A.</v>
      </c>
      <c r="W270" s="2">
        <f t="shared" si="252"/>
        <v>3351932</v>
      </c>
      <c r="X270" s="82"/>
      <c r="Y270" s="2">
        <v>654</v>
      </c>
      <c r="Z270">
        <f t="shared" si="253"/>
        <v>5346</v>
      </c>
      <c r="AA270">
        <f t="shared" si="254"/>
        <v>3496284</v>
      </c>
      <c r="AB270" s="2">
        <f t="shared" si="255"/>
        <v>0</v>
      </c>
      <c r="AC270" s="2">
        <f t="shared" si="256"/>
        <v>0</v>
      </c>
      <c r="AD270" s="2">
        <f t="shared" si="257"/>
        <v>0</v>
      </c>
      <c r="AE270" s="2">
        <f t="shared" si="258"/>
        <v>0</v>
      </c>
      <c r="AF270" s="84">
        <f t="shared" si="259"/>
        <v>0</v>
      </c>
      <c r="AG270" s="2">
        <f t="shared" si="260"/>
        <v>0</v>
      </c>
      <c r="AH270" s="2">
        <f t="shared" si="261"/>
        <v>0</v>
      </c>
      <c r="AI270" s="2">
        <f t="shared" si="262"/>
        <v>0</v>
      </c>
      <c r="AJ270" s="83" t="str">
        <f t="shared" si="263"/>
        <v>N.A.</v>
      </c>
      <c r="AK270" s="2">
        <f t="shared" si="264"/>
        <v>3496284</v>
      </c>
      <c r="AM270" s="2">
        <v>651</v>
      </c>
      <c r="AN270">
        <f t="shared" si="265"/>
        <v>5559</v>
      </c>
      <c r="AO270">
        <f t="shared" si="266"/>
        <v>3618909</v>
      </c>
      <c r="AP270" s="2">
        <f t="shared" si="241"/>
        <v>0</v>
      </c>
      <c r="AQ270" s="2">
        <f t="shared" si="267"/>
        <v>0</v>
      </c>
      <c r="AR270" s="2">
        <f t="shared" si="268"/>
        <v>0</v>
      </c>
      <c r="AS270" s="2">
        <f t="shared" si="269"/>
        <v>0</v>
      </c>
      <c r="AT270" s="84">
        <f t="shared" si="270"/>
        <v>0</v>
      </c>
      <c r="AU270" s="2">
        <f t="shared" si="271"/>
        <v>0</v>
      </c>
      <c r="AV270" s="2">
        <f t="shared" si="272"/>
        <v>0</v>
      </c>
      <c r="AW270" s="2">
        <f t="shared" si="273"/>
        <v>0</v>
      </c>
      <c r="AX270" s="83" t="str">
        <f t="shared" si="274"/>
        <v>N.A.</v>
      </c>
      <c r="AY270" s="2">
        <f t="shared" si="275"/>
        <v>3618909</v>
      </c>
      <c r="AZ270" s="82"/>
      <c r="BA270" s="2">
        <v>656</v>
      </c>
      <c r="BB270">
        <f t="shared" si="276"/>
        <v>5781</v>
      </c>
      <c r="BC270">
        <f t="shared" si="277"/>
        <v>3792336</v>
      </c>
      <c r="BD270" s="2">
        <f t="shared" si="278"/>
        <v>0</v>
      </c>
      <c r="BE270" s="2">
        <f t="shared" si="279"/>
        <v>0</v>
      </c>
      <c r="BF270" s="2">
        <f t="shared" si="280"/>
        <v>0</v>
      </c>
      <c r="BG270" s="2">
        <f t="shared" si="281"/>
        <v>0</v>
      </c>
      <c r="BH270" s="84">
        <f t="shared" si="282"/>
        <v>0</v>
      </c>
      <c r="BI270" s="2">
        <f t="shared" si="283"/>
        <v>0</v>
      </c>
      <c r="BJ270" s="2">
        <f t="shared" si="284"/>
        <v>0</v>
      </c>
      <c r="BK270" s="2">
        <f t="shared" si="285"/>
        <v>0</v>
      </c>
      <c r="BL270" s="83" t="str">
        <f t="shared" si="286"/>
        <v>N.A.</v>
      </c>
      <c r="BM270" s="2">
        <f t="shared" si="287"/>
        <v>3792336</v>
      </c>
      <c r="BO270" s="2">
        <v>654</v>
      </c>
      <c r="BP270">
        <f t="shared" si="288"/>
        <v>6012</v>
      </c>
      <c r="BQ270">
        <f t="shared" si="289"/>
        <v>3931848</v>
      </c>
      <c r="BR270" s="2">
        <f t="shared" si="290"/>
        <v>0</v>
      </c>
      <c r="BS270" s="2">
        <f t="shared" si="291"/>
        <v>0</v>
      </c>
      <c r="BT270" s="2">
        <f t="shared" si="292"/>
        <v>0</v>
      </c>
      <c r="BU270" s="2">
        <f t="shared" si="293"/>
        <v>0</v>
      </c>
      <c r="BV270" s="84">
        <f t="shared" si="294"/>
        <v>0</v>
      </c>
      <c r="BW270" s="2">
        <f t="shared" si="295"/>
        <v>0</v>
      </c>
      <c r="BX270" s="2">
        <f t="shared" si="296"/>
        <v>0</v>
      </c>
      <c r="BY270" s="2">
        <f t="shared" si="297"/>
        <v>0</v>
      </c>
      <c r="BZ270" s="83" t="str">
        <f t="shared" si="298"/>
        <v>N.A.</v>
      </c>
      <c r="CA270" s="2">
        <f t="shared" si="299"/>
        <v>3931848</v>
      </c>
    </row>
    <row r="271" spans="1:79" x14ac:dyDescent="0.2">
      <c r="A271">
        <v>264</v>
      </c>
      <c r="B271" s="2">
        <v>11</v>
      </c>
      <c r="C271" s="2">
        <v>5319</v>
      </c>
      <c r="D271" s="2" t="s">
        <v>225</v>
      </c>
      <c r="E271" s="2">
        <v>4721808</v>
      </c>
      <c r="F271" s="2">
        <v>974.4</v>
      </c>
      <c r="G271" s="2">
        <v>4931</v>
      </c>
      <c r="H271" s="2">
        <v>4804766</v>
      </c>
      <c r="I271" s="2">
        <v>0</v>
      </c>
      <c r="J271" s="82"/>
      <c r="K271" s="2">
        <v>974</v>
      </c>
      <c r="L271" s="2">
        <f t="shared" si="242"/>
        <v>5128</v>
      </c>
      <c r="M271" s="2">
        <f t="shared" si="243"/>
        <v>4994672</v>
      </c>
      <c r="N271" s="2">
        <f t="shared" si="244"/>
        <v>0</v>
      </c>
      <c r="O271" s="2">
        <f t="shared" si="245"/>
        <v>0</v>
      </c>
      <c r="P271" s="2">
        <f t="shared" si="246"/>
        <v>0</v>
      </c>
      <c r="Q271" s="2">
        <f t="shared" si="247"/>
        <v>0</v>
      </c>
      <c r="R271" s="84">
        <f t="shared" si="248"/>
        <v>0</v>
      </c>
      <c r="S271" s="2">
        <f t="shared" si="249"/>
        <v>0</v>
      </c>
      <c r="T271" s="2">
        <f t="shared" si="250"/>
        <v>0</v>
      </c>
      <c r="U271" s="2">
        <f t="shared" si="251"/>
        <v>0</v>
      </c>
      <c r="V271" s="83" t="str">
        <f t="shared" si="240"/>
        <v>N.A.</v>
      </c>
      <c r="W271" s="2">
        <f t="shared" si="252"/>
        <v>4994672</v>
      </c>
      <c r="X271" s="82"/>
      <c r="Y271" s="2">
        <v>974</v>
      </c>
      <c r="Z271">
        <f t="shared" si="253"/>
        <v>5333</v>
      </c>
      <c r="AA271">
        <f t="shared" si="254"/>
        <v>5194342</v>
      </c>
      <c r="AB271" s="2">
        <f t="shared" si="255"/>
        <v>0</v>
      </c>
      <c r="AC271" s="2">
        <f t="shared" si="256"/>
        <v>0</v>
      </c>
      <c r="AD271" s="2">
        <f t="shared" si="257"/>
        <v>0</v>
      </c>
      <c r="AE271" s="2">
        <f t="shared" si="258"/>
        <v>0</v>
      </c>
      <c r="AF271" s="84">
        <f t="shared" si="259"/>
        <v>0</v>
      </c>
      <c r="AG271" s="2">
        <f t="shared" si="260"/>
        <v>0</v>
      </c>
      <c r="AH271" s="2">
        <f t="shared" si="261"/>
        <v>0</v>
      </c>
      <c r="AI271" s="2">
        <f t="shared" si="262"/>
        <v>0</v>
      </c>
      <c r="AJ271" s="83" t="str">
        <f t="shared" si="263"/>
        <v>N.A.</v>
      </c>
      <c r="AK271" s="2">
        <f t="shared" si="264"/>
        <v>5194342</v>
      </c>
      <c r="AM271" s="2">
        <v>964</v>
      </c>
      <c r="AN271">
        <f t="shared" si="265"/>
        <v>5546</v>
      </c>
      <c r="AO271">
        <f t="shared" si="266"/>
        <v>5346344</v>
      </c>
      <c r="AP271" s="2">
        <f t="shared" si="241"/>
        <v>0</v>
      </c>
      <c r="AQ271" s="2">
        <f t="shared" si="267"/>
        <v>0</v>
      </c>
      <c r="AR271" s="2">
        <f t="shared" si="268"/>
        <v>0</v>
      </c>
      <c r="AS271" s="2">
        <f t="shared" si="269"/>
        <v>0</v>
      </c>
      <c r="AT271" s="84">
        <f t="shared" si="270"/>
        <v>0</v>
      </c>
      <c r="AU271" s="2">
        <f t="shared" si="271"/>
        <v>0</v>
      </c>
      <c r="AV271" s="2">
        <f t="shared" si="272"/>
        <v>0</v>
      </c>
      <c r="AW271" s="2">
        <f t="shared" si="273"/>
        <v>0</v>
      </c>
      <c r="AX271" s="83" t="str">
        <f t="shared" si="274"/>
        <v>N.A.</v>
      </c>
      <c r="AY271" s="2">
        <f t="shared" si="275"/>
        <v>5346344</v>
      </c>
      <c r="AZ271" s="82"/>
      <c r="BA271" s="2">
        <v>962</v>
      </c>
      <c r="BB271">
        <f t="shared" si="276"/>
        <v>5768</v>
      </c>
      <c r="BC271">
        <f t="shared" si="277"/>
        <v>5548816</v>
      </c>
      <c r="BD271" s="2">
        <f t="shared" si="278"/>
        <v>0</v>
      </c>
      <c r="BE271" s="2">
        <f t="shared" si="279"/>
        <v>0</v>
      </c>
      <c r="BF271" s="2">
        <f t="shared" si="280"/>
        <v>0</v>
      </c>
      <c r="BG271" s="2">
        <f t="shared" si="281"/>
        <v>0</v>
      </c>
      <c r="BH271" s="84">
        <f t="shared" si="282"/>
        <v>0</v>
      </c>
      <c r="BI271" s="2">
        <f t="shared" si="283"/>
        <v>0</v>
      </c>
      <c r="BJ271" s="2">
        <f t="shared" si="284"/>
        <v>0</v>
      </c>
      <c r="BK271" s="2">
        <f t="shared" si="285"/>
        <v>0</v>
      </c>
      <c r="BL271" s="83" t="str">
        <f t="shared" si="286"/>
        <v>N.A.</v>
      </c>
      <c r="BM271" s="2">
        <f t="shared" si="287"/>
        <v>5548816</v>
      </c>
      <c r="BO271" s="2">
        <v>950</v>
      </c>
      <c r="BP271">
        <f t="shared" si="288"/>
        <v>5999</v>
      </c>
      <c r="BQ271">
        <f t="shared" si="289"/>
        <v>5699050</v>
      </c>
      <c r="BR271" s="2">
        <f t="shared" si="290"/>
        <v>0</v>
      </c>
      <c r="BS271" s="2">
        <f t="shared" si="291"/>
        <v>0</v>
      </c>
      <c r="BT271" s="2">
        <f t="shared" si="292"/>
        <v>0</v>
      </c>
      <c r="BU271" s="2">
        <f t="shared" si="293"/>
        <v>0</v>
      </c>
      <c r="BV271" s="84">
        <f t="shared" si="294"/>
        <v>0</v>
      </c>
      <c r="BW271" s="2">
        <f t="shared" si="295"/>
        <v>0</v>
      </c>
      <c r="BX271" s="2">
        <f t="shared" si="296"/>
        <v>0</v>
      </c>
      <c r="BY271" s="2">
        <f t="shared" si="297"/>
        <v>0</v>
      </c>
      <c r="BZ271" s="83" t="str">
        <f t="shared" si="298"/>
        <v>N.A.</v>
      </c>
      <c r="CA271" s="2">
        <f t="shared" si="299"/>
        <v>5699050</v>
      </c>
    </row>
    <row r="272" spans="1:79" x14ac:dyDescent="0.2">
      <c r="A272">
        <v>265</v>
      </c>
      <c r="B272" s="2">
        <v>5</v>
      </c>
      <c r="C272" s="2">
        <v>5323</v>
      </c>
      <c r="D272" s="2" t="s">
        <v>382</v>
      </c>
      <c r="E272" s="2">
        <v>3965918</v>
      </c>
      <c r="F272" s="2">
        <v>743</v>
      </c>
      <c r="G272" s="2">
        <v>5051</v>
      </c>
      <c r="H272" s="2">
        <v>3752893</v>
      </c>
      <c r="I272" s="2">
        <v>170420</v>
      </c>
      <c r="J272" s="82"/>
      <c r="K272" s="2">
        <v>727</v>
      </c>
      <c r="L272" s="2">
        <f t="shared" si="242"/>
        <v>5248</v>
      </c>
      <c r="M272" s="2">
        <f t="shared" si="243"/>
        <v>3815296</v>
      </c>
      <c r="N272" s="2">
        <f t="shared" si="244"/>
        <v>105435</v>
      </c>
      <c r="O272" s="2">
        <f t="shared" si="245"/>
        <v>0</v>
      </c>
      <c r="P272" s="2">
        <f t="shared" si="246"/>
        <v>105435</v>
      </c>
      <c r="Q272" s="2">
        <f t="shared" si="247"/>
        <v>0</v>
      </c>
      <c r="R272" s="84">
        <f t="shared" si="248"/>
        <v>105435</v>
      </c>
      <c r="S272" s="2">
        <f t="shared" si="249"/>
        <v>2</v>
      </c>
      <c r="T272" s="2">
        <f t="shared" si="250"/>
        <v>0</v>
      </c>
      <c r="U272" s="2">
        <f t="shared" si="251"/>
        <v>2</v>
      </c>
      <c r="V272" s="83" t="str">
        <f t="shared" si="240"/>
        <v>70% Adj.</v>
      </c>
      <c r="W272" s="2">
        <f t="shared" si="252"/>
        <v>3920731</v>
      </c>
      <c r="X272" s="82"/>
      <c r="Y272" s="2">
        <v>722</v>
      </c>
      <c r="Z272">
        <f t="shared" si="253"/>
        <v>5453</v>
      </c>
      <c r="AA272">
        <f t="shared" si="254"/>
        <v>3937066</v>
      </c>
      <c r="AB272" s="2">
        <f t="shared" si="255"/>
        <v>17311</v>
      </c>
      <c r="AC272" s="2">
        <f t="shared" si="256"/>
        <v>0</v>
      </c>
      <c r="AD272" s="2">
        <f t="shared" si="257"/>
        <v>17311</v>
      </c>
      <c r="AE272" s="2">
        <f t="shared" si="258"/>
        <v>0</v>
      </c>
      <c r="AF272" s="84">
        <f t="shared" si="259"/>
        <v>17311</v>
      </c>
      <c r="AG272" s="2">
        <f t="shared" si="260"/>
        <v>2</v>
      </c>
      <c r="AH272" s="2">
        <f t="shared" si="261"/>
        <v>0</v>
      </c>
      <c r="AI272" s="2">
        <f t="shared" si="262"/>
        <v>2</v>
      </c>
      <c r="AJ272" s="83" t="str">
        <f t="shared" si="263"/>
        <v>60% Adj.</v>
      </c>
      <c r="AK272" s="2">
        <f t="shared" si="264"/>
        <v>3954377</v>
      </c>
      <c r="AM272" s="2">
        <v>706</v>
      </c>
      <c r="AN272">
        <f t="shared" si="265"/>
        <v>5666</v>
      </c>
      <c r="AO272">
        <f t="shared" si="266"/>
        <v>4000196</v>
      </c>
      <c r="AP272" s="2">
        <f t="shared" si="241"/>
        <v>0</v>
      </c>
      <c r="AQ272" s="2">
        <f t="shared" si="267"/>
        <v>0</v>
      </c>
      <c r="AR272" s="2">
        <f t="shared" si="268"/>
        <v>0</v>
      </c>
      <c r="AS272" s="2">
        <f t="shared" si="269"/>
        <v>0</v>
      </c>
      <c r="AT272" s="84">
        <f t="shared" si="270"/>
        <v>0</v>
      </c>
      <c r="AU272" s="2">
        <f t="shared" si="271"/>
        <v>0</v>
      </c>
      <c r="AV272" s="2">
        <f t="shared" si="272"/>
        <v>0</v>
      </c>
      <c r="AW272" s="2">
        <f t="shared" si="273"/>
        <v>0</v>
      </c>
      <c r="AX272" s="83" t="str">
        <f t="shared" si="274"/>
        <v>N.A.</v>
      </c>
      <c r="AY272" s="2">
        <f t="shared" si="275"/>
        <v>4000196</v>
      </c>
      <c r="AZ272" s="82"/>
      <c r="BA272" s="2">
        <v>697</v>
      </c>
      <c r="BB272">
        <f t="shared" si="276"/>
        <v>5888</v>
      </c>
      <c r="BC272">
        <f t="shared" si="277"/>
        <v>4103936</v>
      </c>
      <c r="BD272" s="2">
        <f t="shared" si="278"/>
        <v>0</v>
      </c>
      <c r="BE272" s="2">
        <f t="shared" si="279"/>
        <v>0</v>
      </c>
      <c r="BF272" s="2">
        <f t="shared" si="280"/>
        <v>0</v>
      </c>
      <c r="BG272" s="2">
        <f t="shared" si="281"/>
        <v>0</v>
      </c>
      <c r="BH272" s="84">
        <f t="shared" si="282"/>
        <v>0</v>
      </c>
      <c r="BI272" s="2">
        <f t="shared" si="283"/>
        <v>0</v>
      </c>
      <c r="BJ272" s="2">
        <f t="shared" si="284"/>
        <v>0</v>
      </c>
      <c r="BK272" s="2">
        <f t="shared" si="285"/>
        <v>0</v>
      </c>
      <c r="BL272" s="83" t="str">
        <f t="shared" si="286"/>
        <v>N.A.</v>
      </c>
      <c r="BM272" s="2">
        <f t="shared" si="287"/>
        <v>4103936</v>
      </c>
      <c r="BO272" s="2">
        <v>680</v>
      </c>
      <c r="BP272">
        <f t="shared" si="288"/>
        <v>6119</v>
      </c>
      <c r="BQ272">
        <f t="shared" si="289"/>
        <v>4160920</v>
      </c>
      <c r="BR272" s="2">
        <f t="shared" si="290"/>
        <v>0</v>
      </c>
      <c r="BS272" s="2">
        <f t="shared" si="291"/>
        <v>0</v>
      </c>
      <c r="BT272" s="2">
        <f t="shared" si="292"/>
        <v>0</v>
      </c>
      <c r="BU272" s="2">
        <f t="shared" si="293"/>
        <v>0</v>
      </c>
      <c r="BV272" s="84">
        <f t="shared" si="294"/>
        <v>0</v>
      </c>
      <c r="BW272" s="2">
        <f t="shared" si="295"/>
        <v>0</v>
      </c>
      <c r="BX272" s="2">
        <f t="shared" si="296"/>
        <v>0</v>
      </c>
      <c r="BY272" s="2">
        <f t="shared" si="297"/>
        <v>0</v>
      </c>
      <c r="BZ272" s="83" t="str">
        <f t="shared" si="298"/>
        <v>N.A.</v>
      </c>
      <c r="CA272" s="2">
        <f t="shared" si="299"/>
        <v>4160920</v>
      </c>
    </row>
    <row r="273" spans="1:79" x14ac:dyDescent="0.2">
      <c r="A273">
        <v>266</v>
      </c>
      <c r="B273" s="2">
        <v>14</v>
      </c>
      <c r="C273" s="2">
        <v>5328</v>
      </c>
      <c r="D273" s="2" t="s">
        <v>234</v>
      </c>
      <c r="E273" s="2">
        <v>573151</v>
      </c>
      <c r="F273" s="2">
        <v>113.3</v>
      </c>
      <c r="G273" s="2">
        <v>5106</v>
      </c>
      <c r="H273" s="2">
        <v>578510</v>
      </c>
      <c r="I273" s="2">
        <v>0</v>
      </c>
      <c r="J273" s="82"/>
      <c r="K273" s="2">
        <v>106</v>
      </c>
      <c r="L273" s="2">
        <f t="shared" si="242"/>
        <v>5303</v>
      </c>
      <c r="M273" s="2">
        <f t="shared" si="243"/>
        <v>562118</v>
      </c>
      <c r="N273" s="2">
        <f t="shared" si="244"/>
        <v>7723</v>
      </c>
      <c r="O273" s="2">
        <f t="shared" si="245"/>
        <v>22177</v>
      </c>
      <c r="P273" s="2">
        <f t="shared" si="246"/>
        <v>0</v>
      </c>
      <c r="Q273" s="2">
        <f t="shared" si="247"/>
        <v>22177</v>
      </c>
      <c r="R273" s="84">
        <f t="shared" si="248"/>
        <v>22177</v>
      </c>
      <c r="S273" s="2">
        <f t="shared" si="249"/>
        <v>0</v>
      </c>
      <c r="T273" s="2">
        <f t="shared" si="250"/>
        <v>1</v>
      </c>
      <c r="U273" s="2">
        <f t="shared" si="251"/>
        <v>1</v>
      </c>
      <c r="V273" s="83" t="str">
        <f t="shared" si="240"/>
        <v>101% Adj.</v>
      </c>
      <c r="W273" s="2">
        <f t="shared" si="252"/>
        <v>584295</v>
      </c>
      <c r="X273" s="82"/>
      <c r="Y273" s="2">
        <v>101</v>
      </c>
      <c r="Z273">
        <f t="shared" si="253"/>
        <v>5508</v>
      </c>
      <c r="AA273">
        <f t="shared" si="254"/>
        <v>556308</v>
      </c>
      <c r="AB273" s="2">
        <f t="shared" si="255"/>
        <v>10106</v>
      </c>
      <c r="AC273" s="2">
        <f t="shared" si="256"/>
        <v>11431</v>
      </c>
      <c r="AD273" s="2">
        <f t="shared" si="257"/>
        <v>0</v>
      </c>
      <c r="AE273" s="2">
        <f t="shared" si="258"/>
        <v>11431</v>
      </c>
      <c r="AF273" s="84">
        <f t="shared" si="259"/>
        <v>11431</v>
      </c>
      <c r="AG273" s="2">
        <f t="shared" si="260"/>
        <v>0</v>
      </c>
      <c r="AH273" s="2">
        <f t="shared" si="261"/>
        <v>1</v>
      </c>
      <c r="AI273" s="2">
        <f t="shared" si="262"/>
        <v>1</v>
      </c>
      <c r="AJ273" s="83" t="str">
        <f t="shared" si="263"/>
        <v>101% Adj.</v>
      </c>
      <c r="AK273" s="2">
        <f t="shared" si="264"/>
        <v>567739</v>
      </c>
      <c r="AM273" s="2">
        <v>98</v>
      </c>
      <c r="AN273">
        <f t="shared" si="265"/>
        <v>5721</v>
      </c>
      <c r="AO273">
        <f t="shared" si="266"/>
        <v>560658</v>
      </c>
      <c r="AP273" s="2">
        <f t="shared" si="241"/>
        <v>6247</v>
      </c>
      <c r="AQ273" s="2">
        <f t="shared" si="267"/>
        <v>1213</v>
      </c>
      <c r="AR273" s="2">
        <f t="shared" si="268"/>
        <v>6247</v>
      </c>
      <c r="AS273" s="2">
        <f t="shared" si="269"/>
        <v>0</v>
      </c>
      <c r="AT273" s="84">
        <f t="shared" si="270"/>
        <v>6247</v>
      </c>
      <c r="AU273" s="2">
        <f t="shared" si="271"/>
        <v>2</v>
      </c>
      <c r="AV273" s="2">
        <f t="shared" si="272"/>
        <v>0</v>
      </c>
      <c r="AW273" s="2">
        <f t="shared" si="273"/>
        <v>2</v>
      </c>
      <c r="AX273" s="83" t="str">
        <f t="shared" si="274"/>
        <v>50% Adj.</v>
      </c>
      <c r="AY273" s="2">
        <f t="shared" si="275"/>
        <v>566905</v>
      </c>
      <c r="AZ273" s="82"/>
      <c r="BA273" s="2">
        <v>93</v>
      </c>
      <c r="BB273">
        <f t="shared" si="276"/>
        <v>5943</v>
      </c>
      <c r="BC273">
        <f t="shared" si="277"/>
        <v>552699</v>
      </c>
      <c r="BD273" s="2">
        <f t="shared" si="278"/>
        <v>8181</v>
      </c>
      <c r="BE273" s="2">
        <f t="shared" si="279"/>
        <v>13566</v>
      </c>
      <c r="BF273" s="2">
        <f t="shared" si="280"/>
        <v>0</v>
      </c>
      <c r="BG273" s="2">
        <f t="shared" si="281"/>
        <v>13566</v>
      </c>
      <c r="BH273" s="84">
        <f t="shared" si="282"/>
        <v>13566</v>
      </c>
      <c r="BI273" s="2">
        <f t="shared" si="283"/>
        <v>0</v>
      </c>
      <c r="BJ273" s="2">
        <f t="shared" si="284"/>
        <v>1</v>
      </c>
      <c r="BK273" s="2">
        <f t="shared" si="285"/>
        <v>1</v>
      </c>
      <c r="BL273" s="83" t="str">
        <f t="shared" si="286"/>
        <v>101% Adj.</v>
      </c>
      <c r="BM273" s="2">
        <f t="shared" si="287"/>
        <v>566265</v>
      </c>
      <c r="BO273" s="2">
        <v>88</v>
      </c>
      <c r="BP273">
        <f t="shared" si="288"/>
        <v>6174</v>
      </c>
      <c r="BQ273">
        <f t="shared" si="289"/>
        <v>543312</v>
      </c>
      <c r="BR273" s="2">
        <f t="shared" si="290"/>
        <v>8952</v>
      </c>
      <c r="BS273" s="2">
        <f t="shared" si="291"/>
        <v>14914</v>
      </c>
      <c r="BT273" s="2">
        <f t="shared" si="292"/>
        <v>0</v>
      </c>
      <c r="BU273" s="2">
        <f t="shared" si="293"/>
        <v>14914</v>
      </c>
      <c r="BV273" s="84">
        <f t="shared" si="294"/>
        <v>14914</v>
      </c>
      <c r="BW273" s="2">
        <f t="shared" si="295"/>
        <v>0</v>
      </c>
      <c r="BX273" s="2">
        <f t="shared" si="296"/>
        <v>1</v>
      </c>
      <c r="BY273" s="2">
        <f t="shared" si="297"/>
        <v>1</v>
      </c>
      <c r="BZ273" s="83" t="str">
        <f t="shared" si="298"/>
        <v>101% Adj.</v>
      </c>
      <c r="CA273" s="2">
        <f t="shared" si="299"/>
        <v>558226</v>
      </c>
    </row>
    <row r="274" spans="1:79" x14ac:dyDescent="0.2">
      <c r="A274">
        <v>267</v>
      </c>
      <c r="B274" s="2">
        <v>9</v>
      </c>
      <c r="C274" s="2">
        <v>5337</v>
      </c>
      <c r="D274" s="2" t="s">
        <v>235</v>
      </c>
      <c r="E274" s="2">
        <v>1640139</v>
      </c>
      <c r="F274" s="2">
        <v>335</v>
      </c>
      <c r="G274" s="2">
        <v>4931</v>
      </c>
      <c r="H274" s="2">
        <v>1651885</v>
      </c>
      <c r="I274" s="2">
        <v>0</v>
      </c>
      <c r="J274" s="82"/>
      <c r="K274" s="2">
        <v>331</v>
      </c>
      <c r="L274" s="2">
        <f t="shared" si="242"/>
        <v>5128</v>
      </c>
      <c r="M274" s="2">
        <f t="shared" si="243"/>
        <v>1697368</v>
      </c>
      <c r="N274" s="2">
        <f t="shared" si="244"/>
        <v>0</v>
      </c>
      <c r="O274" s="2">
        <f t="shared" si="245"/>
        <v>0</v>
      </c>
      <c r="P274" s="2">
        <f t="shared" si="246"/>
        <v>0</v>
      </c>
      <c r="Q274" s="2">
        <f t="shared" si="247"/>
        <v>0</v>
      </c>
      <c r="R274" s="84">
        <f t="shared" si="248"/>
        <v>0</v>
      </c>
      <c r="S274" s="2">
        <f t="shared" si="249"/>
        <v>0</v>
      </c>
      <c r="T274" s="2">
        <f t="shared" si="250"/>
        <v>0</v>
      </c>
      <c r="U274" s="2">
        <f t="shared" si="251"/>
        <v>0</v>
      </c>
      <c r="V274" s="83" t="str">
        <f t="shared" si="240"/>
        <v>N.A.</v>
      </c>
      <c r="W274" s="2">
        <f t="shared" si="252"/>
        <v>1697368</v>
      </c>
      <c r="X274" s="82"/>
      <c r="Y274" s="2">
        <v>332</v>
      </c>
      <c r="Z274">
        <f t="shared" si="253"/>
        <v>5333</v>
      </c>
      <c r="AA274">
        <f t="shared" si="254"/>
        <v>1770556</v>
      </c>
      <c r="AB274" s="2">
        <f t="shared" si="255"/>
        <v>0</v>
      </c>
      <c r="AC274" s="2">
        <f t="shared" si="256"/>
        <v>0</v>
      </c>
      <c r="AD274" s="2">
        <f t="shared" si="257"/>
        <v>0</v>
      </c>
      <c r="AE274" s="2">
        <f t="shared" si="258"/>
        <v>0</v>
      </c>
      <c r="AF274" s="84">
        <f t="shared" si="259"/>
        <v>0</v>
      </c>
      <c r="AG274" s="2">
        <f t="shared" si="260"/>
        <v>0</v>
      </c>
      <c r="AH274" s="2">
        <f t="shared" si="261"/>
        <v>0</v>
      </c>
      <c r="AI274" s="2">
        <f t="shared" si="262"/>
        <v>0</v>
      </c>
      <c r="AJ274" s="83" t="str">
        <f t="shared" si="263"/>
        <v>N.A.</v>
      </c>
      <c r="AK274" s="2">
        <f t="shared" si="264"/>
        <v>1770556</v>
      </c>
      <c r="AM274" s="2">
        <v>322</v>
      </c>
      <c r="AN274">
        <f t="shared" si="265"/>
        <v>5546</v>
      </c>
      <c r="AO274">
        <f t="shared" si="266"/>
        <v>1785812</v>
      </c>
      <c r="AP274" s="2">
        <f t="shared" si="241"/>
        <v>0</v>
      </c>
      <c r="AQ274" s="2">
        <f t="shared" si="267"/>
        <v>2450</v>
      </c>
      <c r="AR274" s="2">
        <f t="shared" si="268"/>
        <v>0</v>
      </c>
      <c r="AS274" s="2">
        <f t="shared" si="269"/>
        <v>2450</v>
      </c>
      <c r="AT274" s="84">
        <f t="shared" si="270"/>
        <v>2450</v>
      </c>
      <c r="AU274" s="2">
        <f t="shared" si="271"/>
        <v>0</v>
      </c>
      <c r="AV274" s="2">
        <f t="shared" si="272"/>
        <v>1</v>
      </c>
      <c r="AW274" s="2">
        <f t="shared" si="273"/>
        <v>1</v>
      </c>
      <c r="AX274" s="83" t="str">
        <f t="shared" si="274"/>
        <v>101% Adj.</v>
      </c>
      <c r="AY274" s="2">
        <f t="shared" si="275"/>
        <v>1788262</v>
      </c>
      <c r="AZ274" s="82"/>
      <c r="BA274" s="2">
        <v>325</v>
      </c>
      <c r="BB274">
        <f t="shared" si="276"/>
        <v>5768</v>
      </c>
      <c r="BC274">
        <f t="shared" si="277"/>
        <v>1874600</v>
      </c>
      <c r="BD274" s="2">
        <f t="shared" si="278"/>
        <v>0</v>
      </c>
      <c r="BE274" s="2">
        <f t="shared" si="279"/>
        <v>0</v>
      </c>
      <c r="BF274" s="2">
        <f t="shared" si="280"/>
        <v>0</v>
      </c>
      <c r="BG274" s="2">
        <f t="shared" si="281"/>
        <v>0</v>
      </c>
      <c r="BH274" s="84">
        <f t="shared" si="282"/>
        <v>0</v>
      </c>
      <c r="BI274" s="2">
        <f t="shared" si="283"/>
        <v>0</v>
      </c>
      <c r="BJ274" s="2">
        <f t="shared" si="284"/>
        <v>0</v>
      </c>
      <c r="BK274" s="2">
        <f t="shared" si="285"/>
        <v>0</v>
      </c>
      <c r="BL274" s="83" t="str">
        <f t="shared" si="286"/>
        <v>N.A.</v>
      </c>
      <c r="BM274" s="2">
        <f t="shared" si="287"/>
        <v>1874600</v>
      </c>
      <c r="BO274" s="2">
        <v>329</v>
      </c>
      <c r="BP274">
        <f t="shared" si="288"/>
        <v>5999</v>
      </c>
      <c r="BQ274">
        <f t="shared" si="289"/>
        <v>1973671</v>
      </c>
      <c r="BR274" s="2">
        <f t="shared" si="290"/>
        <v>0</v>
      </c>
      <c r="BS274" s="2">
        <f t="shared" si="291"/>
        <v>0</v>
      </c>
      <c r="BT274" s="2">
        <f t="shared" si="292"/>
        <v>0</v>
      </c>
      <c r="BU274" s="2">
        <f t="shared" si="293"/>
        <v>0</v>
      </c>
      <c r="BV274" s="84">
        <f t="shared" si="294"/>
        <v>0</v>
      </c>
      <c r="BW274" s="2">
        <f t="shared" si="295"/>
        <v>0</v>
      </c>
      <c r="BX274" s="2">
        <f t="shared" si="296"/>
        <v>0</v>
      </c>
      <c r="BY274" s="2">
        <f t="shared" si="297"/>
        <v>0</v>
      </c>
      <c r="BZ274" s="83" t="str">
        <f t="shared" si="298"/>
        <v>N.A.</v>
      </c>
      <c r="CA274" s="2">
        <f t="shared" si="299"/>
        <v>1973671</v>
      </c>
    </row>
    <row r="275" spans="1:79" x14ac:dyDescent="0.2">
      <c r="A275">
        <v>268</v>
      </c>
      <c r="B275" s="2">
        <v>14</v>
      </c>
      <c r="C275" s="2">
        <v>5463</v>
      </c>
      <c r="D275" s="2" t="s">
        <v>236</v>
      </c>
      <c r="E275" s="2">
        <v>6350640</v>
      </c>
      <c r="F275" s="2">
        <v>1371.6</v>
      </c>
      <c r="G275" s="2">
        <v>4931</v>
      </c>
      <c r="H275" s="2">
        <v>6763360</v>
      </c>
      <c r="I275" s="2">
        <v>0</v>
      </c>
      <c r="J275" s="82"/>
      <c r="K275" s="2">
        <v>1358</v>
      </c>
      <c r="L275" s="2">
        <f t="shared" si="242"/>
        <v>5128</v>
      </c>
      <c r="M275" s="2">
        <f t="shared" si="243"/>
        <v>6963824</v>
      </c>
      <c r="N275" s="2">
        <f t="shared" si="244"/>
        <v>0</v>
      </c>
      <c r="O275" s="2">
        <f t="shared" si="245"/>
        <v>0</v>
      </c>
      <c r="P275" s="2">
        <f t="shared" si="246"/>
        <v>0</v>
      </c>
      <c r="Q275" s="2">
        <f t="shared" si="247"/>
        <v>0</v>
      </c>
      <c r="R275" s="84">
        <f t="shared" si="248"/>
        <v>0</v>
      </c>
      <c r="S275" s="2">
        <f t="shared" si="249"/>
        <v>0</v>
      </c>
      <c r="T275" s="2">
        <f t="shared" si="250"/>
        <v>0</v>
      </c>
      <c r="U275" s="2">
        <f t="shared" si="251"/>
        <v>0</v>
      </c>
      <c r="V275" s="83" t="str">
        <f t="shared" si="240"/>
        <v>N.A.</v>
      </c>
      <c r="W275" s="2">
        <f t="shared" si="252"/>
        <v>6963824</v>
      </c>
      <c r="X275" s="82"/>
      <c r="Y275" s="2">
        <v>1343</v>
      </c>
      <c r="Z275">
        <f t="shared" si="253"/>
        <v>5333</v>
      </c>
      <c r="AA275">
        <f t="shared" si="254"/>
        <v>7162219</v>
      </c>
      <c r="AB275" s="2">
        <f t="shared" si="255"/>
        <v>0</v>
      </c>
      <c r="AC275" s="2">
        <f t="shared" si="256"/>
        <v>0</v>
      </c>
      <c r="AD275" s="2">
        <f t="shared" si="257"/>
        <v>0</v>
      </c>
      <c r="AE275" s="2">
        <f t="shared" si="258"/>
        <v>0</v>
      </c>
      <c r="AF275" s="84">
        <f t="shared" si="259"/>
        <v>0</v>
      </c>
      <c r="AG275" s="2">
        <f t="shared" si="260"/>
        <v>0</v>
      </c>
      <c r="AH275" s="2">
        <f t="shared" si="261"/>
        <v>0</v>
      </c>
      <c r="AI275" s="2">
        <f t="shared" si="262"/>
        <v>0</v>
      </c>
      <c r="AJ275" s="83" t="str">
        <f t="shared" si="263"/>
        <v>N.A.</v>
      </c>
      <c r="AK275" s="2">
        <f t="shared" si="264"/>
        <v>7162219</v>
      </c>
      <c r="AM275" s="2">
        <v>1338</v>
      </c>
      <c r="AN275">
        <f t="shared" si="265"/>
        <v>5546</v>
      </c>
      <c r="AO275">
        <f t="shared" si="266"/>
        <v>7420548</v>
      </c>
      <c r="AP275" s="2">
        <f t="shared" si="241"/>
        <v>0</v>
      </c>
      <c r="AQ275" s="2">
        <f t="shared" si="267"/>
        <v>0</v>
      </c>
      <c r="AR275" s="2">
        <f t="shared" si="268"/>
        <v>0</v>
      </c>
      <c r="AS275" s="2">
        <f t="shared" si="269"/>
        <v>0</v>
      </c>
      <c r="AT275" s="84">
        <f t="shared" si="270"/>
        <v>0</v>
      </c>
      <c r="AU275" s="2">
        <f t="shared" si="271"/>
        <v>0</v>
      </c>
      <c r="AV275" s="2">
        <f t="shared" si="272"/>
        <v>0</v>
      </c>
      <c r="AW275" s="2">
        <f t="shared" si="273"/>
        <v>0</v>
      </c>
      <c r="AX275" s="83" t="str">
        <f t="shared" si="274"/>
        <v>N.A.</v>
      </c>
      <c r="AY275" s="2">
        <f t="shared" si="275"/>
        <v>7420548</v>
      </c>
      <c r="AZ275" s="82"/>
      <c r="BA275" s="2">
        <v>1311</v>
      </c>
      <c r="BB275">
        <f t="shared" si="276"/>
        <v>5768</v>
      </c>
      <c r="BC275">
        <f t="shared" si="277"/>
        <v>7561848</v>
      </c>
      <c r="BD275" s="2">
        <f t="shared" si="278"/>
        <v>0</v>
      </c>
      <c r="BE275" s="2">
        <f t="shared" si="279"/>
        <v>0</v>
      </c>
      <c r="BF275" s="2">
        <f t="shared" si="280"/>
        <v>0</v>
      </c>
      <c r="BG275" s="2">
        <f t="shared" si="281"/>
        <v>0</v>
      </c>
      <c r="BH275" s="84">
        <f t="shared" si="282"/>
        <v>0</v>
      </c>
      <c r="BI275" s="2">
        <f t="shared" si="283"/>
        <v>0</v>
      </c>
      <c r="BJ275" s="2">
        <f t="shared" si="284"/>
        <v>0</v>
      </c>
      <c r="BK275" s="2">
        <f t="shared" si="285"/>
        <v>0</v>
      </c>
      <c r="BL275" s="83" t="str">
        <f t="shared" si="286"/>
        <v>N.A.</v>
      </c>
      <c r="BM275" s="2">
        <f t="shared" si="287"/>
        <v>7561848</v>
      </c>
      <c r="BO275" s="2">
        <v>1299</v>
      </c>
      <c r="BP275">
        <f t="shared" si="288"/>
        <v>5999</v>
      </c>
      <c r="BQ275">
        <f t="shared" si="289"/>
        <v>7792701</v>
      </c>
      <c r="BR275" s="2">
        <f t="shared" si="290"/>
        <v>0</v>
      </c>
      <c r="BS275" s="2">
        <f t="shared" si="291"/>
        <v>0</v>
      </c>
      <c r="BT275" s="2">
        <f t="shared" si="292"/>
        <v>0</v>
      </c>
      <c r="BU275" s="2">
        <f t="shared" si="293"/>
        <v>0</v>
      </c>
      <c r="BV275" s="84">
        <f t="shared" si="294"/>
        <v>0</v>
      </c>
      <c r="BW275" s="2">
        <f t="shared" si="295"/>
        <v>0</v>
      </c>
      <c r="BX275" s="2">
        <f t="shared" si="296"/>
        <v>0</v>
      </c>
      <c r="BY275" s="2">
        <f t="shared" si="297"/>
        <v>0</v>
      </c>
      <c r="BZ275" s="83" t="str">
        <f t="shared" si="298"/>
        <v>N.A.</v>
      </c>
      <c r="CA275" s="2">
        <f t="shared" si="299"/>
        <v>7792701</v>
      </c>
    </row>
    <row r="276" spans="1:79" x14ac:dyDescent="0.2">
      <c r="A276">
        <v>269</v>
      </c>
      <c r="B276" s="2">
        <v>12</v>
      </c>
      <c r="C276" s="2">
        <v>5486</v>
      </c>
      <c r="D276" s="2" t="s">
        <v>237</v>
      </c>
      <c r="E276" s="2">
        <v>2275113</v>
      </c>
      <c r="F276" s="2">
        <v>424.6</v>
      </c>
      <c r="G276" s="2">
        <v>4952</v>
      </c>
      <c r="H276" s="2">
        <v>2102619</v>
      </c>
      <c r="I276" s="2">
        <v>137995</v>
      </c>
      <c r="J276" s="82"/>
      <c r="K276" s="2">
        <v>411</v>
      </c>
      <c r="L276" s="2">
        <f t="shared" si="242"/>
        <v>5149</v>
      </c>
      <c r="M276" s="2">
        <f t="shared" si="243"/>
        <v>2116239</v>
      </c>
      <c r="N276" s="2">
        <f t="shared" si="244"/>
        <v>111212</v>
      </c>
      <c r="O276" s="2">
        <f t="shared" si="245"/>
        <v>7406</v>
      </c>
      <c r="P276" s="2">
        <f t="shared" si="246"/>
        <v>111212</v>
      </c>
      <c r="Q276" s="2">
        <f t="shared" si="247"/>
        <v>0</v>
      </c>
      <c r="R276" s="84">
        <f t="shared" si="248"/>
        <v>111212</v>
      </c>
      <c r="S276" s="2">
        <f t="shared" si="249"/>
        <v>2</v>
      </c>
      <c r="T276" s="2">
        <f t="shared" si="250"/>
        <v>0</v>
      </c>
      <c r="U276" s="2">
        <f t="shared" si="251"/>
        <v>2</v>
      </c>
      <c r="V276" s="83" t="str">
        <f t="shared" si="240"/>
        <v>70% Adj.</v>
      </c>
      <c r="W276" s="2">
        <f t="shared" si="252"/>
        <v>2227451</v>
      </c>
      <c r="X276" s="82"/>
      <c r="Y276" s="2">
        <v>398</v>
      </c>
      <c r="Z276">
        <f t="shared" si="253"/>
        <v>5354</v>
      </c>
      <c r="AA276">
        <f t="shared" si="254"/>
        <v>2130892</v>
      </c>
      <c r="AB276" s="2">
        <f t="shared" si="255"/>
        <v>86533</v>
      </c>
      <c r="AC276" s="2">
        <f t="shared" si="256"/>
        <v>6509</v>
      </c>
      <c r="AD276" s="2">
        <f t="shared" si="257"/>
        <v>86533</v>
      </c>
      <c r="AE276" s="2">
        <f t="shared" si="258"/>
        <v>0</v>
      </c>
      <c r="AF276" s="84">
        <f t="shared" si="259"/>
        <v>86533</v>
      </c>
      <c r="AG276" s="2">
        <f t="shared" si="260"/>
        <v>2</v>
      </c>
      <c r="AH276" s="2">
        <f t="shared" si="261"/>
        <v>0</v>
      </c>
      <c r="AI276" s="2">
        <f t="shared" si="262"/>
        <v>2</v>
      </c>
      <c r="AJ276" s="83" t="str">
        <f t="shared" si="263"/>
        <v>60% Adj.</v>
      </c>
      <c r="AK276" s="2">
        <f t="shared" si="264"/>
        <v>2217425</v>
      </c>
      <c r="AM276" s="2">
        <v>395</v>
      </c>
      <c r="AN276">
        <f t="shared" si="265"/>
        <v>5567</v>
      </c>
      <c r="AO276">
        <f t="shared" si="266"/>
        <v>2198965</v>
      </c>
      <c r="AP276" s="2">
        <f t="shared" si="241"/>
        <v>38074</v>
      </c>
      <c r="AQ276" s="2">
        <f t="shared" si="267"/>
        <v>0</v>
      </c>
      <c r="AR276" s="2">
        <f t="shared" si="268"/>
        <v>38074</v>
      </c>
      <c r="AS276" s="2">
        <f t="shared" si="269"/>
        <v>0</v>
      </c>
      <c r="AT276" s="84">
        <f t="shared" si="270"/>
        <v>38074</v>
      </c>
      <c r="AU276" s="2">
        <f t="shared" si="271"/>
        <v>2</v>
      </c>
      <c r="AV276" s="2">
        <f t="shared" si="272"/>
        <v>0</v>
      </c>
      <c r="AW276" s="2">
        <f t="shared" si="273"/>
        <v>2</v>
      </c>
      <c r="AX276" s="83" t="str">
        <f t="shared" si="274"/>
        <v>50% Adj.</v>
      </c>
      <c r="AY276" s="2">
        <f t="shared" si="275"/>
        <v>2237039</v>
      </c>
      <c r="AZ276" s="82"/>
      <c r="BA276" s="2">
        <v>394</v>
      </c>
      <c r="BB276">
        <f t="shared" si="276"/>
        <v>5789</v>
      </c>
      <c r="BC276">
        <f t="shared" si="277"/>
        <v>2280866</v>
      </c>
      <c r="BD276" s="2">
        <f t="shared" si="278"/>
        <v>0</v>
      </c>
      <c r="BE276" s="2">
        <f t="shared" si="279"/>
        <v>0</v>
      </c>
      <c r="BF276" s="2">
        <f t="shared" si="280"/>
        <v>0</v>
      </c>
      <c r="BG276" s="2">
        <f t="shared" si="281"/>
        <v>0</v>
      </c>
      <c r="BH276" s="84">
        <f t="shared" si="282"/>
        <v>0</v>
      </c>
      <c r="BI276" s="2">
        <f t="shared" si="283"/>
        <v>0</v>
      </c>
      <c r="BJ276" s="2">
        <f t="shared" si="284"/>
        <v>0</v>
      </c>
      <c r="BK276" s="2">
        <f t="shared" si="285"/>
        <v>0</v>
      </c>
      <c r="BL276" s="83" t="str">
        <f t="shared" si="286"/>
        <v>N.A.</v>
      </c>
      <c r="BM276" s="2">
        <f t="shared" si="287"/>
        <v>2280866</v>
      </c>
      <c r="BO276" s="2">
        <v>381</v>
      </c>
      <c r="BP276">
        <f t="shared" si="288"/>
        <v>6020</v>
      </c>
      <c r="BQ276">
        <f t="shared" si="289"/>
        <v>2293620</v>
      </c>
      <c r="BR276" s="2">
        <f t="shared" si="290"/>
        <v>0</v>
      </c>
      <c r="BS276" s="2">
        <f t="shared" si="291"/>
        <v>10055</v>
      </c>
      <c r="BT276" s="2">
        <f t="shared" si="292"/>
        <v>0</v>
      </c>
      <c r="BU276" s="2">
        <f t="shared" si="293"/>
        <v>10055</v>
      </c>
      <c r="BV276" s="84">
        <f t="shared" si="294"/>
        <v>10055</v>
      </c>
      <c r="BW276" s="2">
        <f t="shared" si="295"/>
        <v>0</v>
      </c>
      <c r="BX276" s="2">
        <f t="shared" si="296"/>
        <v>1</v>
      </c>
      <c r="BY276" s="2">
        <f t="shared" si="297"/>
        <v>1</v>
      </c>
      <c r="BZ276" s="83" t="str">
        <f t="shared" si="298"/>
        <v>101% Adj.</v>
      </c>
      <c r="CA276" s="2">
        <f t="shared" si="299"/>
        <v>2303675</v>
      </c>
    </row>
    <row r="277" spans="1:79" x14ac:dyDescent="0.2">
      <c r="A277">
        <v>270</v>
      </c>
      <c r="B277" s="2">
        <v>1</v>
      </c>
      <c r="C277" s="2">
        <v>5508</v>
      </c>
      <c r="D277" s="2" t="s">
        <v>238</v>
      </c>
      <c r="E277" s="2">
        <v>2164699</v>
      </c>
      <c r="F277" s="2">
        <v>399.3</v>
      </c>
      <c r="G277" s="2">
        <v>4931</v>
      </c>
      <c r="H277" s="2">
        <v>1968948</v>
      </c>
      <c r="I277" s="2">
        <v>156601</v>
      </c>
      <c r="J277" s="82"/>
      <c r="K277" s="2">
        <v>392</v>
      </c>
      <c r="L277" s="2">
        <f t="shared" si="242"/>
        <v>5128</v>
      </c>
      <c r="M277" s="2">
        <f t="shared" si="243"/>
        <v>2010176</v>
      </c>
      <c r="N277" s="2">
        <f t="shared" si="244"/>
        <v>108166</v>
      </c>
      <c r="O277" s="2">
        <f t="shared" si="245"/>
        <v>0</v>
      </c>
      <c r="P277" s="2">
        <f t="shared" si="246"/>
        <v>108166</v>
      </c>
      <c r="Q277" s="2">
        <f t="shared" si="247"/>
        <v>0</v>
      </c>
      <c r="R277" s="84">
        <f t="shared" si="248"/>
        <v>108166</v>
      </c>
      <c r="S277" s="2">
        <f t="shared" si="249"/>
        <v>2</v>
      </c>
      <c r="T277" s="2">
        <f t="shared" si="250"/>
        <v>0</v>
      </c>
      <c r="U277" s="2">
        <f t="shared" si="251"/>
        <v>2</v>
      </c>
      <c r="V277" s="83" t="str">
        <f t="shared" si="240"/>
        <v>70% Adj.</v>
      </c>
      <c r="W277" s="2">
        <f t="shared" si="252"/>
        <v>2118342</v>
      </c>
      <c r="X277" s="82"/>
      <c r="Y277" s="2">
        <v>383</v>
      </c>
      <c r="Z277">
        <f t="shared" si="253"/>
        <v>5333</v>
      </c>
      <c r="AA277">
        <f t="shared" si="254"/>
        <v>2042539</v>
      </c>
      <c r="AB277" s="2">
        <f t="shared" si="255"/>
        <v>73296</v>
      </c>
      <c r="AC277" s="2">
        <f t="shared" si="256"/>
        <v>0</v>
      </c>
      <c r="AD277" s="2">
        <f t="shared" si="257"/>
        <v>73296</v>
      </c>
      <c r="AE277" s="2">
        <f t="shared" si="258"/>
        <v>0</v>
      </c>
      <c r="AF277" s="84">
        <f t="shared" si="259"/>
        <v>73296</v>
      </c>
      <c r="AG277" s="2">
        <f t="shared" si="260"/>
        <v>2</v>
      </c>
      <c r="AH277" s="2">
        <f t="shared" si="261"/>
        <v>0</v>
      </c>
      <c r="AI277" s="2">
        <f t="shared" si="262"/>
        <v>2</v>
      </c>
      <c r="AJ277" s="83" t="str">
        <f t="shared" si="263"/>
        <v>60% Adj.</v>
      </c>
      <c r="AK277" s="2">
        <f t="shared" si="264"/>
        <v>2115835</v>
      </c>
      <c r="AM277" s="2">
        <v>369</v>
      </c>
      <c r="AN277">
        <f t="shared" si="265"/>
        <v>5546</v>
      </c>
      <c r="AO277">
        <f t="shared" si="266"/>
        <v>2046474</v>
      </c>
      <c r="AP277" s="2">
        <f t="shared" si="241"/>
        <v>59113</v>
      </c>
      <c r="AQ277" s="2">
        <f t="shared" si="267"/>
        <v>16490</v>
      </c>
      <c r="AR277" s="2">
        <f t="shared" si="268"/>
        <v>59113</v>
      </c>
      <c r="AS277" s="2">
        <f t="shared" si="269"/>
        <v>0</v>
      </c>
      <c r="AT277" s="84">
        <f t="shared" si="270"/>
        <v>59113</v>
      </c>
      <c r="AU277" s="2">
        <f t="shared" si="271"/>
        <v>2</v>
      </c>
      <c r="AV277" s="2">
        <f t="shared" si="272"/>
        <v>0</v>
      </c>
      <c r="AW277" s="2">
        <f t="shared" si="273"/>
        <v>2</v>
      </c>
      <c r="AX277" s="83" t="str">
        <f t="shared" si="274"/>
        <v>50% Adj.</v>
      </c>
      <c r="AY277" s="2">
        <f t="shared" si="275"/>
        <v>2105587</v>
      </c>
      <c r="AZ277" s="82"/>
      <c r="BA277" s="2">
        <v>346</v>
      </c>
      <c r="BB277">
        <f t="shared" si="276"/>
        <v>5768</v>
      </c>
      <c r="BC277">
        <f t="shared" si="277"/>
        <v>1995728</v>
      </c>
      <c r="BD277" s="2">
        <f t="shared" si="278"/>
        <v>67588</v>
      </c>
      <c r="BE277" s="2">
        <f t="shared" si="279"/>
        <v>71211</v>
      </c>
      <c r="BF277" s="2">
        <f t="shared" si="280"/>
        <v>0</v>
      </c>
      <c r="BG277" s="2">
        <f t="shared" si="281"/>
        <v>71211</v>
      </c>
      <c r="BH277" s="84">
        <f t="shared" si="282"/>
        <v>71211</v>
      </c>
      <c r="BI277" s="2">
        <f t="shared" si="283"/>
        <v>0</v>
      </c>
      <c r="BJ277" s="2">
        <f t="shared" si="284"/>
        <v>1</v>
      </c>
      <c r="BK277" s="2">
        <f t="shared" si="285"/>
        <v>1</v>
      </c>
      <c r="BL277" s="83" t="str">
        <f t="shared" si="286"/>
        <v>101% Adj.</v>
      </c>
      <c r="BM277" s="2">
        <f t="shared" si="287"/>
        <v>2066939</v>
      </c>
      <c r="BO277" s="2">
        <v>334</v>
      </c>
      <c r="BP277">
        <f t="shared" si="288"/>
        <v>5999</v>
      </c>
      <c r="BQ277">
        <f t="shared" si="289"/>
        <v>2003666</v>
      </c>
      <c r="BR277" s="2">
        <f t="shared" si="290"/>
        <v>48310</v>
      </c>
      <c r="BS277" s="2">
        <f t="shared" si="291"/>
        <v>12019</v>
      </c>
      <c r="BT277" s="2">
        <f t="shared" si="292"/>
        <v>48310</v>
      </c>
      <c r="BU277" s="2">
        <f t="shared" si="293"/>
        <v>0</v>
      </c>
      <c r="BV277" s="84">
        <f t="shared" si="294"/>
        <v>48310</v>
      </c>
      <c r="BW277" s="2">
        <f t="shared" si="295"/>
        <v>2</v>
      </c>
      <c r="BX277" s="2">
        <f t="shared" si="296"/>
        <v>0</v>
      </c>
      <c r="BY277" s="2">
        <f t="shared" si="297"/>
        <v>2</v>
      </c>
      <c r="BZ277" s="83" t="str">
        <f t="shared" si="298"/>
        <v>30% Adj.</v>
      </c>
      <c r="CA277" s="2">
        <f t="shared" si="299"/>
        <v>2051976</v>
      </c>
    </row>
    <row r="278" spans="1:79" x14ac:dyDescent="0.2">
      <c r="A278">
        <v>271</v>
      </c>
      <c r="B278" s="2">
        <v>4</v>
      </c>
      <c r="C278" s="2">
        <v>5607</v>
      </c>
      <c r="D278" s="2" t="s">
        <v>241</v>
      </c>
      <c r="E278" s="2">
        <v>2483769</v>
      </c>
      <c r="F278" s="2">
        <v>535.79999999999995</v>
      </c>
      <c r="G278" s="2">
        <v>4972</v>
      </c>
      <c r="H278" s="2">
        <v>2663998</v>
      </c>
      <c r="I278" s="2">
        <v>0</v>
      </c>
      <c r="J278" s="82"/>
      <c r="K278" s="2">
        <v>550</v>
      </c>
      <c r="L278" s="2">
        <f t="shared" si="242"/>
        <v>5169</v>
      </c>
      <c r="M278" s="2">
        <f t="shared" si="243"/>
        <v>2842950</v>
      </c>
      <c r="N278" s="2">
        <f t="shared" si="244"/>
        <v>0</v>
      </c>
      <c r="O278" s="2">
        <f t="shared" si="245"/>
        <v>0</v>
      </c>
      <c r="P278" s="2">
        <f t="shared" si="246"/>
        <v>0</v>
      </c>
      <c r="Q278" s="2">
        <f t="shared" si="247"/>
        <v>0</v>
      </c>
      <c r="R278" s="84">
        <f t="shared" si="248"/>
        <v>0</v>
      </c>
      <c r="S278" s="2">
        <f t="shared" si="249"/>
        <v>0</v>
      </c>
      <c r="T278" s="2">
        <f t="shared" si="250"/>
        <v>0</v>
      </c>
      <c r="U278" s="2">
        <f t="shared" si="251"/>
        <v>0</v>
      </c>
      <c r="V278" s="83" t="str">
        <f t="shared" si="240"/>
        <v>N.A.</v>
      </c>
      <c r="W278" s="2">
        <f t="shared" si="252"/>
        <v>2842950</v>
      </c>
      <c r="X278" s="82"/>
      <c r="Y278" s="2">
        <v>575</v>
      </c>
      <c r="Z278">
        <f t="shared" si="253"/>
        <v>5374</v>
      </c>
      <c r="AA278">
        <f t="shared" si="254"/>
        <v>3090050</v>
      </c>
      <c r="AB278" s="2">
        <f t="shared" si="255"/>
        <v>0</v>
      </c>
      <c r="AC278" s="2">
        <f t="shared" si="256"/>
        <v>0</v>
      </c>
      <c r="AD278" s="2">
        <f t="shared" si="257"/>
        <v>0</v>
      </c>
      <c r="AE278" s="2">
        <f t="shared" si="258"/>
        <v>0</v>
      </c>
      <c r="AF278" s="84">
        <f t="shared" si="259"/>
        <v>0</v>
      </c>
      <c r="AG278" s="2">
        <f t="shared" si="260"/>
        <v>0</v>
      </c>
      <c r="AH278" s="2">
        <f t="shared" si="261"/>
        <v>0</v>
      </c>
      <c r="AI278" s="2">
        <f t="shared" si="262"/>
        <v>0</v>
      </c>
      <c r="AJ278" s="83" t="str">
        <f t="shared" si="263"/>
        <v>N.A.</v>
      </c>
      <c r="AK278" s="2">
        <f t="shared" si="264"/>
        <v>3090050</v>
      </c>
      <c r="AM278" s="2">
        <v>604</v>
      </c>
      <c r="AN278">
        <f t="shared" si="265"/>
        <v>5587</v>
      </c>
      <c r="AO278">
        <f t="shared" si="266"/>
        <v>3374548</v>
      </c>
      <c r="AP278" s="2">
        <f t="shared" si="241"/>
        <v>0</v>
      </c>
      <c r="AQ278" s="2">
        <f t="shared" si="267"/>
        <v>0</v>
      </c>
      <c r="AR278" s="2">
        <f t="shared" si="268"/>
        <v>0</v>
      </c>
      <c r="AS278" s="2">
        <f t="shared" si="269"/>
        <v>0</v>
      </c>
      <c r="AT278" s="84">
        <f t="shared" si="270"/>
        <v>0</v>
      </c>
      <c r="AU278" s="2">
        <f t="shared" si="271"/>
        <v>0</v>
      </c>
      <c r="AV278" s="2">
        <f t="shared" si="272"/>
        <v>0</v>
      </c>
      <c r="AW278" s="2">
        <f t="shared" si="273"/>
        <v>0</v>
      </c>
      <c r="AX278" s="83" t="str">
        <f t="shared" si="274"/>
        <v>N.A.</v>
      </c>
      <c r="AY278" s="2">
        <f t="shared" si="275"/>
        <v>3374548</v>
      </c>
      <c r="AZ278" s="82"/>
      <c r="BA278" s="2">
        <v>621</v>
      </c>
      <c r="BB278">
        <f t="shared" si="276"/>
        <v>5809</v>
      </c>
      <c r="BC278">
        <f t="shared" si="277"/>
        <v>3607389</v>
      </c>
      <c r="BD278" s="2">
        <f t="shared" si="278"/>
        <v>0</v>
      </c>
      <c r="BE278" s="2">
        <f t="shared" si="279"/>
        <v>0</v>
      </c>
      <c r="BF278" s="2">
        <f t="shared" si="280"/>
        <v>0</v>
      </c>
      <c r="BG278" s="2">
        <f t="shared" si="281"/>
        <v>0</v>
      </c>
      <c r="BH278" s="84">
        <f t="shared" si="282"/>
        <v>0</v>
      </c>
      <c r="BI278" s="2">
        <f t="shared" si="283"/>
        <v>0</v>
      </c>
      <c r="BJ278" s="2">
        <f t="shared" si="284"/>
        <v>0</v>
      </c>
      <c r="BK278" s="2">
        <f t="shared" si="285"/>
        <v>0</v>
      </c>
      <c r="BL278" s="83" t="str">
        <f t="shared" si="286"/>
        <v>N.A.</v>
      </c>
      <c r="BM278" s="2">
        <f t="shared" si="287"/>
        <v>3607389</v>
      </c>
      <c r="BO278" s="2">
        <v>638</v>
      </c>
      <c r="BP278">
        <f t="shared" si="288"/>
        <v>6040</v>
      </c>
      <c r="BQ278">
        <f t="shared" si="289"/>
        <v>3853520</v>
      </c>
      <c r="BR278" s="2">
        <f t="shared" si="290"/>
        <v>0</v>
      </c>
      <c r="BS278" s="2">
        <f t="shared" si="291"/>
        <v>0</v>
      </c>
      <c r="BT278" s="2">
        <f t="shared" si="292"/>
        <v>0</v>
      </c>
      <c r="BU278" s="2">
        <f t="shared" si="293"/>
        <v>0</v>
      </c>
      <c r="BV278" s="84">
        <f t="shared" si="294"/>
        <v>0</v>
      </c>
      <c r="BW278" s="2">
        <f t="shared" si="295"/>
        <v>0</v>
      </c>
      <c r="BX278" s="2">
        <f t="shared" si="296"/>
        <v>0</v>
      </c>
      <c r="BY278" s="2">
        <f t="shared" si="297"/>
        <v>0</v>
      </c>
      <c r="BZ278" s="83" t="str">
        <f t="shared" si="298"/>
        <v>N.A.</v>
      </c>
      <c r="CA278" s="2">
        <f t="shared" si="299"/>
        <v>3853520</v>
      </c>
    </row>
    <row r="279" spans="1:79" x14ac:dyDescent="0.2">
      <c r="A279">
        <v>272</v>
      </c>
      <c r="B279" s="2">
        <v>7</v>
      </c>
      <c r="C279" s="2">
        <v>5616</v>
      </c>
      <c r="D279" s="2" t="s">
        <v>243</v>
      </c>
      <c r="E279" s="2">
        <v>2055676</v>
      </c>
      <c r="F279" s="2">
        <v>391.4</v>
      </c>
      <c r="G279" s="2">
        <v>4973</v>
      </c>
      <c r="H279" s="2">
        <v>1946432</v>
      </c>
      <c r="I279" s="2">
        <v>87395</v>
      </c>
      <c r="J279" s="82"/>
      <c r="K279" s="2">
        <v>386</v>
      </c>
      <c r="L279" s="2">
        <f t="shared" si="242"/>
        <v>5170</v>
      </c>
      <c r="M279" s="2">
        <f t="shared" si="243"/>
        <v>1995620</v>
      </c>
      <c r="N279" s="2">
        <f t="shared" si="244"/>
        <v>42039</v>
      </c>
      <c r="O279" s="2">
        <f t="shared" si="245"/>
        <v>0</v>
      </c>
      <c r="P279" s="2">
        <f t="shared" si="246"/>
        <v>42039</v>
      </c>
      <c r="Q279" s="2">
        <f t="shared" si="247"/>
        <v>0</v>
      </c>
      <c r="R279" s="84">
        <f t="shared" si="248"/>
        <v>42039</v>
      </c>
      <c r="S279" s="2">
        <f t="shared" si="249"/>
        <v>2</v>
      </c>
      <c r="T279" s="2">
        <f t="shared" si="250"/>
        <v>0</v>
      </c>
      <c r="U279" s="2">
        <f t="shared" si="251"/>
        <v>2</v>
      </c>
      <c r="V279" s="83" t="str">
        <f t="shared" si="240"/>
        <v>70% Adj.</v>
      </c>
      <c r="W279" s="2">
        <f t="shared" si="252"/>
        <v>2037659</v>
      </c>
      <c r="X279" s="82"/>
      <c r="Y279" s="2">
        <v>380</v>
      </c>
      <c r="Z279">
        <f t="shared" si="253"/>
        <v>5375</v>
      </c>
      <c r="AA279">
        <f t="shared" si="254"/>
        <v>2042500</v>
      </c>
      <c r="AB279" s="2">
        <f t="shared" si="255"/>
        <v>7906</v>
      </c>
      <c r="AC279" s="2">
        <f t="shared" si="256"/>
        <v>0</v>
      </c>
      <c r="AD279" s="2">
        <f t="shared" si="257"/>
        <v>7906</v>
      </c>
      <c r="AE279" s="2">
        <f t="shared" si="258"/>
        <v>0</v>
      </c>
      <c r="AF279" s="84">
        <f t="shared" si="259"/>
        <v>7906</v>
      </c>
      <c r="AG279" s="2">
        <f t="shared" si="260"/>
        <v>2</v>
      </c>
      <c r="AH279" s="2">
        <f t="shared" si="261"/>
        <v>0</v>
      </c>
      <c r="AI279" s="2">
        <f t="shared" si="262"/>
        <v>2</v>
      </c>
      <c r="AJ279" s="83" t="str">
        <f t="shared" si="263"/>
        <v>60% Adj.</v>
      </c>
      <c r="AK279" s="2">
        <f t="shared" si="264"/>
        <v>2050406</v>
      </c>
      <c r="AM279" s="2">
        <v>363</v>
      </c>
      <c r="AN279">
        <f t="shared" si="265"/>
        <v>5588</v>
      </c>
      <c r="AO279">
        <f t="shared" si="266"/>
        <v>2028444</v>
      </c>
      <c r="AP279" s="2">
        <f t="shared" si="241"/>
        <v>13616</v>
      </c>
      <c r="AQ279" s="2">
        <f t="shared" si="267"/>
        <v>34481</v>
      </c>
      <c r="AR279" s="2">
        <f t="shared" si="268"/>
        <v>0</v>
      </c>
      <c r="AS279" s="2">
        <f t="shared" si="269"/>
        <v>34481</v>
      </c>
      <c r="AT279" s="84">
        <f t="shared" si="270"/>
        <v>34481</v>
      </c>
      <c r="AU279" s="2">
        <f t="shared" si="271"/>
        <v>0</v>
      </c>
      <c r="AV279" s="2">
        <f t="shared" si="272"/>
        <v>1</v>
      </c>
      <c r="AW279" s="2">
        <f t="shared" si="273"/>
        <v>1</v>
      </c>
      <c r="AX279" s="83" t="str">
        <f t="shared" si="274"/>
        <v>101% Adj.</v>
      </c>
      <c r="AY279" s="2">
        <f t="shared" si="275"/>
        <v>2062925</v>
      </c>
      <c r="AZ279" s="82"/>
      <c r="BA279" s="2">
        <v>353</v>
      </c>
      <c r="BB279">
        <f t="shared" si="276"/>
        <v>5810</v>
      </c>
      <c r="BC279">
        <f t="shared" si="277"/>
        <v>2050930</v>
      </c>
      <c r="BD279" s="2">
        <f t="shared" si="278"/>
        <v>1898</v>
      </c>
      <c r="BE279" s="2">
        <f t="shared" si="279"/>
        <v>0</v>
      </c>
      <c r="BF279" s="2">
        <f t="shared" si="280"/>
        <v>1898</v>
      </c>
      <c r="BG279" s="2">
        <f t="shared" si="281"/>
        <v>0</v>
      </c>
      <c r="BH279" s="84">
        <f t="shared" si="282"/>
        <v>1898</v>
      </c>
      <c r="BI279" s="2">
        <f t="shared" si="283"/>
        <v>2</v>
      </c>
      <c r="BJ279" s="2">
        <f t="shared" si="284"/>
        <v>0</v>
      </c>
      <c r="BK279" s="2">
        <f t="shared" si="285"/>
        <v>2</v>
      </c>
      <c r="BL279" s="83" t="str">
        <f t="shared" si="286"/>
        <v>40% Adj.</v>
      </c>
      <c r="BM279" s="2">
        <f t="shared" si="287"/>
        <v>2052828</v>
      </c>
      <c r="BO279" s="2">
        <v>347</v>
      </c>
      <c r="BP279">
        <f t="shared" si="288"/>
        <v>6041</v>
      </c>
      <c r="BQ279">
        <f t="shared" si="289"/>
        <v>2096227</v>
      </c>
      <c r="BR279" s="2">
        <f t="shared" si="290"/>
        <v>0</v>
      </c>
      <c r="BS279" s="2">
        <f t="shared" si="291"/>
        <v>0</v>
      </c>
      <c r="BT279" s="2">
        <f t="shared" si="292"/>
        <v>0</v>
      </c>
      <c r="BU279" s="2">
        <f t="shared" si="293"/>
        <v>0</v>
      </c>
      <c r="BV279" s="84">
        <f t="shared" si="294"/>
        <v>0</v>
      </c>
      <c r="BW279" s="2">
        <f t="shared" si="295"/>
        <v>0</v>
      </c>
      <c r="BX279" s="2">
        <f t="shared" si="296"/>
        <v>0</v>
      </c>
      <c r="BY279" s="2">
        <f t="shared" si="297"/>
        <v>0</v>
      </c>
      <c r="BZ279" s="83" t="str">
        <f t="shared" si="298"/>
        <v>N.A.</v>
      </c>
      <c r="CA279" s="2">
        <f t="shared" si="299"/>
        <v>2096227</v>
      </c>
    </row>
    <row r="280" spans="1:79" x14ac:dyDescent="0.2">
      <c r="A280">
        <v>273</v>
      </c>
      <c r="B280" s="2">
        <v>5</v>
      </c>
      <c r="C280" s="2">
        <v>5625</v>
      </c>
      <c r="D280" s="2" t="s">
        <v>242</v>
      </c>
      <c r="E280" s="2">
        <v>2668944</v>
      </c>
      <c r="F280" s="2">
        <v>548.29999999999995</v>
      </c>
      <c r="G280" s="2">
        <v>4951</v>
      </c>
      <c r="H280" s="2">
        <v>2714633</v>
      </c>
      <c r="I280" s="2">
        <v>0</v>
      </c>
      <c r="J280" s="82"/>
      <c r="K280" s="2">
        <v>542</v>
      </c>
      <c r="L280" s="2">
        <f t="shared" si="242"/>
        <v>5148</v>
      </c>
      <c r="M280" s="2">
        <f t="shared" si="243"/>
        <v>2790216</v>
      </c>
      <c r="N280" s="2">
        <f t="shared" si="244"/>
        <v>0</v>
      </c>
      <c r="O280" s="2">
        <f t="shared" si="245"/>
        <v>0</v>
      </c>
      <c r="P280" s="2">
        <f t="shared" si="246"/>
        <v>0</v>
      </c>
      <c r="Q280" s="2">
        <f t="shared" si="247"/>
        <v>0</v>
      </c>
      <c r="R280" s="84">
        <f t="shared" si="248"/>
        <v>0</v>
      </c>
      <c r="S280" s="2">
        <f t="shared" si="249"/>
        <v>0</v>
      </c>
      <c r="T280" s="2">
        <f t="shared" si="250"/>
        <v>0</v>
      </c>
      <c r="U280" s="2">
        <f t="shared" si="251"/>
        <v>0</v>
      </c>
      <c r="V280" s="83" t="str">
        <f t="shared" si="240"/>
        <v>N.A.</v>
      </c>
      <c r="W280" s="2">
        <f t="shared" si="252"/>
        <v>2790216</v>
      </c>
      <c r="X280" s="82"/>
      <c r="Y280" s="2">
        <v>521</v>
      </c>
      <c r="Z280">
        <f t="shared" si="253"/>
        <v>5353</v>
      </c>
      <c r="AA280">
        <f t="shared" si="254"/>
        <v>2788913</v>
      </c>
      <c r="AB280" s="2">
        <f t="shared" si="255"/>
        <v>0</v>
      </c>
      <c r="AC280" s="2">
        <f t="shared" si="256"/>
        <v>29205</v>
      </c>
      <c r="AD280" s="2">
        <f t="shared" si="257"/>
        <v>0</v>
      </c>
      <c r="AE280" s="2">
        <f t="shared" si="258"/>
        <v>29205</v>
      </c>
      <c r="AF280" s="84">
        <f t="shared" si="259"/>
        <v>29205</v>
      </c>
      <c r="AG280" s="2">
        <f t="shared" si="260"/>
        <v>0</v>
      </c>
      <c r="AH280" s="2">
        <f t="shared" si="261"/>
        <v>1</v>
      </c>
      <c r="AI280" s="2">
        <f t="shared" si="262"/>
        <v>1</v>
      </c>
      <c r="AJ280" s="83" t="str">
        <f t="shared" si="263"/>
        <v>101% Adj.</v>
      </c>
      <c r="AK280" s="2">
        <f t="shared" si="264"/>
        <v>2818118</v>
      </c>
      <c r="AM280" s="2">
        <v>512</v>
      </c>
      <c r="AN280">
        <f t="shared" si="265"/>
        <v>5566</v>
      </c>
      <c r="AO280">
        <f t="shared" si="266"/>
        <v>2849792</v>
      </c>
      <c r="AP280" s="2">
        <f t="shared" si="241"/>
        <v>0</v>
      </c>
      <c r="AQ280" s="2">
        <f t="shared" si="267"/>
        <v>0</v>
      </c>
      <c r="AR280" s="2">
        <f t="shared" si="268"/>
        <v>0</v>
      </c>
      <c r="AS280" s="2">
        <f t="shared" si="269"/>
        <v>0</v>
      </c>
      <c r="AT280" s="84">
        <f t="shared" si="270"/>
        <v>0</v>
      </c>
      <c r="AU280" s="2">
        <f t="shared" si="271"/>
        <v>0</v>
      </c>
      <c r="AV280" s="2">
        <f t="shared" si="272"/>
        <v>0</v>
      </c>
      <c r="AW280" s="2">
        <f t="shared" si="273"/>
        <v>0</v>
      </c>
      <c r="AX280" s="83" t="str">
        <f t="shared" si="274"/>
        <v>N.A.</v>
      </c>
      <c r="AY280" s="2">
        <f t="shared" si="275"/>
        <v>2849792</v>
      </c>
      <c r="AZ280" s="82"/>
      <c r="BA280" s="2">
        <v>492</v>
      </c>
      <c r="BB280">
        <f t="shared" si="276"/>
        <v>5788</v>
      </c>
      <c r="BC280">
        <f t="shared" si="277"/>
        <v>2847696</v>
      </c>
      <c r="BD280" s="2">
        <f t="shared" si="278"/>
        <v>0</v>
      </c>
      <c r="BE280" s="2">
        <f t="shared" si="279"/>
        <v>30594</v>
      </c>
      <c r="BF280" s="2">
        <f t="shared" si="280"/>
        <v>0</v>
      </c>
      <c r="BG280" s="2">
        <f t="shared" si="281"/>
        <v>30594</v>
      </c>
      <c r="BH280" s="84">
        <f t="shared" si="282"/>
        <v>30594</v>
      </c>
      <c r="BI280" s="2">
        <f t="shared" si="283"/>
        <v>0</v>
      </c>
      <c r="BJ280" s="2">
        <f t="shared" si="284"/>
        <v>1</v>
      </c>
      <c r="BK280" s="2">
        <f t="shared" si="285"/>
        <v>1</v>
      </c>
      <c r="BL280" s="83" t="str">
        <f t="shared" si="286"/>
        <v>101% Adj.</v>
      </c>
      <c r="BM280" s="2">
        <f t="shared" si="287"/>
        <v>2878290</v>
      </c>
      <c r="BO280" s="2">
        <v>485</v>
      </c>
      <c r="BP280">
        <f t="shared" si="288"/>
        <v>6019</v>
      </c>
      <c r="BQ280">
        <f t="shared" si="289"/>
        <v>2919215</v>
      </c>
      <c r="BR280" s="2">
        <f t="shared" si="290"/>
        <v>0</v>
      </c>
      <c r="BS280" s="2">
        <f t="shared" si="291"/>
        <v>0</v>
      </c>
      <c r="BT280" s="2">
        <f t="shared" si="292"/>
        <v>0</v>
      </c>
      <c r="BU280" s="2">
        <f t="shared" si="293"/>
        <v>0</v>
      </c>
      <c r="BV280" s="84">
        <f t="shared" si="294"/>
        <v>0</v>
      </c>
      <c r="BW280" s="2">
        <f t="shared" si="295"/>
        <v>0</v>
      </c>
      <c r="BX280" s="2">
        <f t="shared" si="296"/>
        <v>0</v>
      </c>
      <c r="BY280" s="2">
        <f t="shared" si="297"/>
        <v>0</v>
      </c>
      <c r="BZ280" s="83" t="str">
        <f t="shared" si="298"/>
        <v>N.A.</v>
      </c>
      <c r="CA280" s="2">
        <f t="shared" si="299"/>
        <v>2919215</v>
      </c>
    </row>
    <row r="281" spans="1:79" x14ac:dyDescent="0.2">
      <c r="A281">
        <v>274</v>
      </c>
      <c r="B281" s="2">
        <v>11</v>
      </c>
      <c r="C281" s="2">
        <v>5643</v>
      </c>
      <c r="D281" s="2" t="s">
        <v>244</v>
      </c>
      <c r="E281" s="2">
        <v>5136505</v>
      </c>
      <c r="F281" s="2">
        <v>1051.9000000000001</v>
      </c>
      <c r="G281" s="2">
        <v>4931</v>
      </c>
      <c r="H281" s="2">
        <v>5186919</v>
      </c>
      <c r="I281" s="2">
        <v>0</v>
      </c>
      <c r="J281" s="82"/>
      <c r="K281" s="2">
        <v>1045</v>
      </c>
      <c r="L281" s="2">
        <f t="shared" si="242"/>
        <v>5128</v>
      </c>
      <c r="M281" s="2">
        <f t="shared" si="243"/>
        <v>5358760</v>
      </c>
      <c r="N281" s="2">
        <f t="shared" si="244"/>
        <v>0</v>
      </c>
      <c r="O281" s="2">
        <f t="shared" si="245"/>
        <v>0</v>
      </c>
      <c r="P281" s="2">
        <f t="shared" si="246"/>
        <v>0</v>
      </c>
      <c r="Q281" s="2">
        <f t="shared" si="247"/>
        <v>0</v>
      </c>
      <c r="R281" s="84">
        <f t="shared" si="248"/>
        <v>0</v>
      </c>
      <c r="S281" s="2">
        <f t="shared" si="249"/>
        <v>0</v>
      </c>
      <c r="T281" s="2">
        <f t="shared" si="250"/>
        <v>0</v>
      </c>
      <c r="U281" s="2">
        <f t="shared" si="251"/>
        <v>0</v>
      </c>
      <c r="V281" s="83" t="str">
        <f t="shared" si="240"/>
        <v>N.A.</v>
      </c>
      <c r="W281" s="2">
        <f t="shared" si="252"/>
        <v>5358760</v>
      </c>
      <c r="X281" s="82"/>
      <c r="Y281" s="2">
        <v>1043</v>
      </c>
      <c r="Z281">
        <f t="shared" si="253"/>
        <v>5333</v>
      </c>
      <c r="AA281">
        <f t="shared" si="254"/>
        <v>5562319</v>
      </c>
      <c r="AB281" s="2">
        <f t="shared" si="255"/>
        <v>0</v>
      </c>
      <c r="AC281" s="2">
        <f t="shared" si="256"/>
        <v>0</v>
      </c>
      <c r="AD281" s="2">
        <f t="shared" si="257"/>
        <v>0</v>
      </c>
      <c r="AE281" s="2">
        <f t="shared" si="258"/>
        <v>0</v>
      </c>
      <c r="AF281" s="84">
        <f t="shared" si="259"/>
        <v>0</v>
      </c>
      <c r="AG281" s="2">
        <f t="shared" si="260"/>
        <v>0</v>
      </c>
      <c r="AH281" s="2">
        <f t="shared" si="261"/>
        <v>0</v>
      </c>
      <c r="AI281" s="2">
        <f t="shared" si="262"/>
        <v>0</v>
      </c>
      <c r="AJ281" s="83" t="str">
        <f t="shared" si="263"/>
        <v>N.A.</v>
      </c>
      <c r="AK281" s="2">
        <f t="shared" si="264"/>
        <v>5562319</v>
      </c>
      <c r="AM281" s="2">
        <v>1037</v>
      </c>
      <c r="AN281">
        <f t="shared" si="265"/>
        <v>5546</v>
      </c>
      <c r="AO281">
        <f t="shared" si="266"/>
        <v>5751202</v>
      </c>
      <c r="AP281" s="2">
        <f t="shared" si="241"/>
        <v>0</v>
      </c>
      <c r="AQ281" s="2">
        <f t="shared" si="267"/>
        <v>0</v>
      </c>
      <c r="AR281" s="2">
        <f t="shared" si="268"/>
        <v>0</v>
      </c>
      <c r="AS281" s="2">
        <f t="shared" si="269"/>
        <v>0</v>
      </c>
      <c r="AT281" s="84">
        <f t="shared" si="270"/>
        <v>0</v>
      </c>
      <c r="AU281" s="2">
        <f t="shared" si="271"/>
        <v>0</v>
      </c>
      <c r="AV281" s="2">
        <f t="shared" si="272"/>
        <v>0</v>
      </c>
      <c r="AW281" s="2">
        <f t="shared" si="273"/>
        <v>0</v>
      </c>
      <c r="AX281" s="83" t="str">
        <f t="shared" si="274"/>
        <v>N.A.</v>
      </c>
      <c r="AY281" s="2">
        <f t="shared" si="275"/>
        <v>5751202</v>
      </c>
      <c r="AZ281" s="82"/>
      <c r="BA281" s="2">
        <v>1025</v>
      </c>
      <c r="BB281">
        <f t="shared" si="276"/>
        <v>5768</v>
      </c>
      <c r="BC281">
        <f t="shared" si="277"/>
        <v>5912200</v>
      </c>
      <c r="BD281" s="2">
        <f t="shared" si="278"/>
        <v>0</v>
      </c>
      <c r="BE281" s="2">
        <f t="shared" si="279"/>
        <v>0</v>
      </c>
      <c r="BF281" s="2">
        <f t="shared" si="280"/>
        <v>0</v>
      </c>
      <c r="BG281" s="2">
        <f t="shared" si="281"/>
        <v>0</v>
      </c>
      <c r="BH281" s="84">
        <f t="shared" si="282"/>
        <v>0</v>
      </c>
      <c r="BI281" s="2">
        <f t="shared" si="283"/>
        <v>0</v>
      </c>
      <c r="BJ281" s="2">
        <f t="shared" si="284"/>
        <v>0</v>
      </c>
      <c r="BK281" s="2">
        <f t="shared" si="285"/>
        <v>0</v>
      </c>
      <c r="BL281" s="83" t="str">
        <f t="shared" si="286"/>
        <v>N.A.</v>
      </c>
      <c r="BM281" s="2">
        <f t="shared" si="287"/>
        <v>5912200</v>
      </c>
      <c r="BO281" s="2">
        <v>1014</v>
      </c>
      <c r="BP281">
        <f t="shared" si="288"/>
        <v>5999</v>
      </c>
      <c r="BQ281">
        <f t="shared" si="289"/>
        <v>6082986</v>
      </c>
      <c r="BR281" s="2">
        <f t="shared" si="290"/>
        <v>0</v>
      </c>
      <c r="BS281" s="2">
        <f t="shared" si="291"/>
        <v>0</v>
      </c>
      <c r="BT281" s="2">
        <f t="shared" si="292"/>
        <v>0</v>
      </c>
      <c r="BU281" s="2">
        <f t="shared" si="293"/>
        <v>0</v>
      </c>
      <c r="BV281" s="84">
        <f t="shared" si="294"/>
        <v>0</v>
      </c>
      <c r="BW281" s="2">
        <f t="shared" si="295"/>
        <v>0</v>
      </c>
      <c r="BX281" s="2">
        <f t="shared" si="296"/>
        <v>0</v>
      </c>
      <c r="BY281" s="2">
        <f t="shared" si="297"/>
        <v>0</v>
      </c>
      <c r="BZ281" s="83" t="str">
        <f t="shared" si="298"/>
        <v>N.A.</v>
      </c>
      <c r="CA281" s="2">
        <f t="shared" si="299"/>
        <v>6082986</v>
      </c>
    </row>
    <row r="282" spans="1:79" x14ac:dyDescent="0.2">
      <c r="A282">
        <v>275</v>
      </c>
      <c r="B282" s="2">
        <v>7</v>
      </c>
      <c r="C282" s="2">
        <v>5697</v>
      </c>
      <c r="D282" s="2" t="s">
        <v>383</v>
      </c>
      <c r="E282" s="2">
        <v>3082089</v>
      </c>
      <c r="F282" s="2">
        <v>614.70000000000005</v>
      </c>
      <c r="G282" s="2">
        <v>4931</v>
      </c>
      <c r="H282" s="2">
        <v>3031086</v>
      </c>
      <c r="I282" s="2">
        <v>40802</v>
      </c>
      <c r="J282" s="82"/>
      <c r="K282" s="2">
        <v>594</v>
      </c>
      <c r="L282" s="2">
        <f t="shared" si="242"/>
        <v>5128</v>
      </c>
      <c r="M282" s="2">
        <f t="shared" si="243"/>
        <v>3046032</v>
      </c>
      <c r="N282" s="2">
        <f t="shared" si="244"/>
        <v>25240</v>
      </c>
      <c r="O282" s="2">
        <f t="shared" si="245"/>
        <v>15365</v>
      </c>
      <c r="P282" s="2">
        <f t="shared" si="246"/>
        <v>25240</v>
      </c>
      <c r="Q282" s="2">
        <f t="shared" si="247"/>
        <v>0</v>
      </c>
      <c r="R282" s="84">
        <f t="shared" si="248"/>
        <v>25240</v>
      </c>
      <c r="S282" s="2">
        <f t="shared" si="249"/>
        <v>2</v>
      </c>
      <c r="T282" s="2">
        <f t="shared" si="250"/>
        <v>0</v>
      </c>
      <c r="U282" s="2">
        <f t="shared" si="251"/>
        <v>2</v>
      </c>
      <c r="V282" s="83" t="str">
        <f t="shared" si="240"/>
        <v>70% Adj.</v>
      </c>
      <c r="W282" s="2">
        <f t="shared" si="252"/>
        <v>3071272</v>
      </c>
      <c r="X282" s="82"/>
      <c r="Y282" s="2">
        <v>580</v>
      </c>
      <c r="Z282">
        <f t="shared" si="253"/>
        <v>5333</v>
      </c>
      <c r="AA282">
        <f t="shared" si="254"/>
        <v>3093140</v>
      </c>
      <c r="AB282" s="2">
        <f t="shared" si="255"/>
        <v>0</v>
      </c>
      <c r="AC282" s="2">
        <f t="shared" si="256"/>
        <v>0</v>
      </c>
      <c r="AD282" s="2">
        <f t="shared" si="257"/>
        <v>0</v>
      </c>
      <c r="AE282" s="2">
        <f t="shared" si="258"/>
        <v>0</v>
      </c>
      <c r="AF282" s="84">
        <f t="shared" si="259"/>
        <v>0</v>
      </c>
      <c r="AG282" s="2">
        <f t="shared" si="260"/>
        <v>0</v>
      </c>
      <c r="AH282" s="2">
        <f t="shared" si="261"/>
        <v>0</v>
      </c>
      <c r="AI282" s="2">
        <f t="shared" si="262"/>
        <v>0</v>
      </c>
      <c r="AJ282" s="83" t="str">
        <f t="shared" si="263"/>
        <v>N.A.</v>
      </c>
      <c r="AK282" s="2">
        <f t="shared" si="264"/>
        <v>3093140</v>
      </c>
      <c r="AM282" s="2">
        <v>564</v>
      </c>
      <c r="AN282">
        <f t="shared" si="265"/>
        <v>5546</v>
      </c>
      <c r="AO282">
        <f t="shared" si="266"/>
        <v>3127944</v>
      </c>
      <c r="AP282" s="2">
        <f t="shared" si="241"/>
        <v>0</v>
      </c>
      <c r="AQ282" s="2">
        <f t="shared" si="267"/>
        <v>0</v>
      </c>
      <c r="AR282" s="2">
        <f t="shared" si="268"/>
        <v>0</v>
      </c>
      <c r="AS282" s="2">
        <f t="shared" si="269"/>
        <v>0</v>
      </c>
      <c r="AT282" s="84">
        <f t="shared" si="270"/>
        <v>0</v>
      </c>
      <c r="AU282" s="2">
        <f t="shared" si="271"/>
        <v>0</v>
      </c>
      <c r="AV282" s="2">
        <f t="shared" si="272"/>
        <v>0</v>
      </c>
      <c r="AW282" s="2">
        <f t="shared" si="273"/>
        <v>0</v>
      </c>
      <c r="AX282" s="83" t="str">
        <f t="shared" si="274"/>
        <v>N.A.</v>
      </c>
      <c r="AY282" s="2">
        <f t="shared" si="275"/>
        <v>3127944</v>
      </c>
      <c r="AZ282" s="82"/>
      <c r="BA282" s="2">
        <v>540</v>
      </c>
      <c r="BB282">
        <f t="shared" si="276"/>
        <v>5768</v>
      </c>
      <c r="BC282">
        <f t="shared" si="277"/>
        <v>3114720</v>
      </c>
      <c r="BD282" s="2">
        <f t="shared" si="278"/>
        <v>0</v>
      </c>
      <c r="BE282" s="2">
        <f t="shared" si="279"/>
        <v>44503</v>
      </c>
      <c r="BF282" s="2">
        <f t="shared" si="280"/>
        <v>0</v>
      </c>
      <c r="BG282" s="2">
        <f t="shared" si="281"/>
        <v>44503</v>
      </c>
      <c r="BH282" s="84">
        <f t="shared" si="282"/>
        <v>44503</v>
      </c>
      <c r="BI282" s="2">
        <f t="shared" si="283"/>
        <v>0</v>
      </c>
      <c r="BJ282" s="2">
        <f t="shared" si="284"/>
        <v>1</v>
      </c>
      <c r="BK282" s="2">
        <f t="shared" si="285"/>
        <v>1</v>
      </c>
      <c r="BL282" s="83" t="str">
        <f t="shared" si="286"/>
        <v>101% Adj.</v>
      </c>
      <c r="BM282" s="2">
        <f t="shared" si="287"/>
        <v>3159223</v>
      </c>
      <c r="BO282" s="2">
        <v>527</v>
      </c>
      <c r="BP282">
        <f t="shared" si="288"/>
        <v>5999</v>
      </c>
      <c r="BQ282">
        <f t="shared" si="289"/>
        <v>3161473</v>
      </c>
      <c r="BR282" s="2">
        <f t="shared" si="290"/>
        <v>0</v>
      </c>
      <c r="BS282" s="2">
        <f t="shared" si="291"/>
        <v>0</v>
      </c>
      <c r="BT282" s="2">
        <f t="shared" si="292"/>
        <v>0</v>
      </c>
      <c r="BU282" s="2">
        <f t="shared" si="293"/>
        <v>0</v>
      </c>
      <c r="BV282" s="84">
        <f t="shared" si="294"/>
        <v>0</v>
      </c>
      <c r="BW282" s="2">
        <f t="shared" si="295"/>
        <v>0</v>
      </c>
      <c r="BX282" s="2">
        <f t="shared" si="296"/>
        <v>0</v>
      </c>
      <c r="BY282" s="2">
        <f t="shared" si="297"/>
        <v>0</v>
      </c>
      <c r="BZ282" s="83" t="str">
        <f t="shared" si="298"/>
        <v>N.A.</v>
      </c>
      <c r="CA282" s="2">
        <f t="shared" si="299"/>
        <v>3161473</v>
      </c>
    </row>
    <row r="283" spans="1:79" x14ac:dyDescent="0.2">
      <c r="A283">
        <v>276</v>
      </c>
      <c r="B283" s="2">
        <v>15</v>
      </c>
      <c r="C283" s="2">
        <v>5715</v>
      </c>
      <c r="D283" s="2" t="s">
        <v>245</v>
      </c>
      <c r="E283" s="2">
        <v>988413</v>
      </c>
      <c r="F283" s="2">
        <v>220.1</v>
      </c>
      <c r="G283" s="2">
        <v>4931</v>
      </c>
      <c r="H283" s="2">
        <v>1085313</v>
      </c>
      <c r="I283" s="2">
        <v>0</v>
      </c>
      <c r="J283" s="82"/>
      <c r="K283" s="2">
        <v>225</v>
      </c>
      <c r="L283" s="2">
        <f t="shared" si="242"/>
        <v>5128</v>
      </c>
      <c r="M283" s="2">
        <f t="shared" si="243"/>
        <v>1153800</v>
      </c>
      <c r="N283" s="2">
        <f t="shared" si="244"/>
        <v>0</v>
      </c>
      <c r="O283" s="2">
        <f t="shared" si="245"/>
        <v>0</v>
      </c>
      <c r="P283" s="2">
        <f t="shared" si="246"/>
        <v>0</v>
      </c>
      <c r="Q283" s="2">
        <f t="shared" si="247"/>
        <v>0</v>
      </c>
      <c r="R283" s="84">
        <f t="shared" si="248"/>
        <v>0</v>
      </c>
      <c r="S283" s="2">
        <f t="shared" si="249"/>
        <v>0</v>
      </c>
      <c r="T283" s="2">
        <f t="shared" si="250"/>
        <v>0</v>
      </c>
      <c r="U283" s="2">
        <f t="shared" si="251"/>
        <v>0</v>
      </c>
      <c r="V283" s="83" t="str">
        <f t="shared" si="240"/>
        <v>N.A.</v>
      </c>
      <c r="W283" s="2">
        <f t="shared" si="252"/>
        <v>1153800</v>
      </c>
      <c r="X283" s="82"/>
      <c r="Y283" s="2">
        <v>230</v>
      </c>
      <c r="Z283">
        <f t="shared" si="253"/>
        <v>5333</v>
      </c>
      <c r="AA283">
        <f t="shared" si="254"/>
        <v>1226590</v>
      </c>
      <c r="AB283" s="2">
        <f t="shared" si="255"/>
        <v>0</v>
      </c>
      <c r="AC283" s="2">
        <f t="shared" si="256"/>
        <v>0</v>
      </c>
      <c r="AD283" s="2">
        <f t="shared" si="257"/>
        <v>0</v>
      </c>
      <c r="AE283" s="2">
        <f t="shared" si="258"/>
        <v>0</v>
      </c>
      <c r="AF283" s="84">
        <f t="shared" si="259"/>
        <v>0</v>
      </c>
      <c r="AG283" s="2">
        <f t="shared" si="260"/>
        <v>0</v>
      </c>
      <c r="AH283" s="2">
        <f t="shared" si="261"/>
        <v>0</v>
      </c>
      <c r="AI283" s="2">
        <f t="shared" si="262"/>
        <v>0</v>
      </c>
      <c r="AJ283" s="83" t="str">
        <f t="shared" si="263"/>
        <v>N.A.</v>
      </c>
      <c r="AK283" s="2">
        <f t="shared" si="264"/>
        <v>1226590</v>
      </c>
      <c r="AM283" s="2">
        <v>235</v>
      </c>
      <c r="AN283">
        <f t="shared" si="265"/>
        <v>5546</v>
      </c>
      <c r="AO283">
        <f t="shared" si="266"/>
        <v>1303310</v>
      </c>
      <c r="AP283" s="2">
        <f t="shared" si="241"/>
        <v>0</v>
      </c>
      <c r="AQ283" s="2">
        <f t="shared" si="267"/>
        <v>0</v>
      </c>
      <c r="AR283" s="2">
        <f t="shared" si="268"/>
        <v>0</v>
      </c>
      <c r="AS283" s="2">
        <f t="shared" si="269"/>
        <v>0</v>
      </c>
      <c r="AT283" s="84">
        <f t="shared" si="270"/>
        <v>0</v>
      </c>
      <c r="AU283" s="2">
        <f t="shared" si="271"/>
        <v>0</v>
      </c>
      <c r="AV283" s="2">
        <f t="shared" si="272"/>
        <v>0</v>
      </c>
      <c r="AW283" s="2">
        <f t="shared" si="273"/>
        <v>0</v>
      </c>
      <c r="AX283" s="83" t="str">
        <f t="shared" si="274"/>
        <v>N.A.</v>
      </c>
      <c r="AY283" s="2">
        <f t="shared" si="275"/>
        <v>1303310</v>
      </c>
      <c r="AZ283" s="82"/>
      <c r="BA283" s="2">
        <v>239</v>
      </c>
      <c r="BB283">
        <f t="shared" si="276"/>
        <v>5768</v>
      </c>
      <c r="BC283">
        <f t="shared" si="277"/>
        <v>1378552</v>
      </c>
      <c r="BD283" s="2">
        <f t="shared" si="278"/>
        <v>0</v>
      </c>
      <c r="BE283" s="2">
        <f t="shared" si="279"/>
        <v>0</v>
      </c>
      <c r="BF283" s="2">
        <f t="shared" si="280"/>
        <v>0</v>
      </c>
      <c r="BG283" s="2">
        <f t="shared" si="281"/>
        <v>0</v>
      </c>
      <c r="BH283" s="84">
        <f t="shared" si="282"/>
        <v>0</v>
      </c>
      <c r="BI283" s="2">
        <f t="shared" si="283"/>
        <v>0</v>
      </c>
      <c r="BJ283" s="2">
        <f t="shared" si="284"/>
        <v>0</v>
      </c>
      <c r="BK283" s="2">
        <f t="shared" si="285"/>
        <v>0</v>
      </c>
      <c r="BL283" s="83" t="str">
        <f t="shared" si="286"/>
        <v>N.A.</v>
      </c>
      <c r="BM283" s="2">
        <f t="shared" si="287"/>
        <v>1378552</v>
      </c>
      <c r="BO283" s="2">
        <v>245</v>
      </c>
      <c r="BP283">
        <f t="shared" si="288"/>
        <v>5999</v>
      </c>
      <c r="BQ283">
        <f t="shared" si="289"/>
        <v>1469755</v>
      </c>
      <c r="BR283" s="2">
        <f t="shared" si="290"/>
        <v>0</v>
      </c>
      <c r="BS283" s="2">
        <f t="shared" si="291"/>
        <v>0</v>
      </c>
      <c r="BT283" s="2">
        <f t="shared" si="292"/>
        <v>0</v>
      </c>
      <c r="BU283" s="2">
        <f t="shared" si="293"/>
        <v>0</v>
      </c>
      <c r="BV283" s="84">
        <f t="shared" si="294"/>
        <v>0</v>
      </c>
      <c r="BW283" s="2">
        <f t="shared" si="295"/>
        <v>0</v>
      </c>
      <c r="BX283" s="2">
        <f t="shared" si="296"/>
        <v>0</v>
      </c>
      <c r="BY283" s="2">
        <f t="shared" si="297"/>
        <v>0</v>
      </c>
      <c r="BZ283" s="83" t="str">
        <f t="shared" si="298"/>
        <v>N.A.</v>
      </c>
      <c r="CA283" s="2">
        <f t="shared" si="299"/>
        <v>1469755</v>
      </c>
    </row>
    <row r="284" spans="1:79" x14ac:dyDescent="0.2">
      <c r="A284">
        <v>277</v>
      </c>
      <c r="B284" s="2">
        <v>5</v>
      </c>
      <c r="C284" s="2">
        <v>5724</v>
      </c>
      <c r="D284" s="2" t="s">
        <v>246</v>
      </c>
      <c r="E284" s="2">
        <v>1323878</v>
      </c>
      <c r="F284" s="2">
        <v>248.1</v>
      </c>
      <c r="G284" s="2">
        <v>4945</v>
      </c>
      <c r="H284" s="2">
        <v>1226855</v>
      </c>
      <c r="I284" s="2">
        <v>77618</v>
      </c>
      <c r="J284" s="82"/>
      <c r="K284" s="2">
        <v>242</v>
      </c>
      <c r="L284" s="2">
        <f t="shared" si="242"/>
        <v>5142</v>
      </c>
      <c r="M284" s="2">
        <f t="shared" si="243"/>
        <v>1244364</v>
      </c>
      <c r="N284" s="2">
        <f t="shared" si="244"/>
        <v>55660</v>
      </c>
      <c r="O284" s="2">
        <f t="shared" si="245"/>
        <v>0</v>
      </c>
      <c r="P284" s="2">
        <f t="shared" si="246"/>
        <v>55660</v>
      </c>
      <c r="Q284" s="2">
        <f t="shared" si="247"/>
        <v>0</v>
      </c>
      <c r="R284" s="84">
        <f t="shared" si="248"/>
        <v>55660</v>
      </c>
      <c r="S284" s="2">
        <f t="shared" si="249"/>
        <v>2</v>
      </c>
      <c r="T284" s="2">
        <f t="shared" si="250"/>
        <v>0</v>
      </c>
      <c r="U284" s="2">
        <f t="shared" si="251"/>
        <v>2</v>
      </c>
      <c r="V284" s="83" t="str">
        <f t="shared" si="240"/>
        <v>70% Adj.</v>
      </c>
      <c r="W284" s="2">
        <f t="shared" si="252"/>
        <v>1300024</v>
      </c>
      <c r="X284" s="82"/>
      <c r="Y284" s="2">
        <v>239</v>
      </c>
      <c r="Z284">
        <f t="shared" si="253"/>
        <v>5347</v>
      </c>
      <c r="AA284">
        <f t="shared" si="254"/>
        <v>1277933</v>
      </c>
      <c r="AB284" s="2">
        <f t="shared" si="255"/>
        <v>27567</v>
      </c>
      <c r="AC284" s="2">
        <f t="shared" si="256"/>
        <v>0</v>
      </c>
      <c r="AD284" s="2">
        <f t="shared" si="257"/>
        <v>27567</v>
      </c>
      <c r="AE284" s="2">
        <f t="shared" si="258"/>
        <v>0</v>
      </c>
      <c r="AF284" s="84">
        <f t="shared" si="259"/>
        <v>27567</v>
      </c>
      <c r="AG284" s="2">
        <f t="shared" si="260"/>
        <v>2</v>
      </c>
      <c r="AH284" s="2">
        <f t="shared" si="261"/>
        <v>0</v>
      </c>
      <c r="AI284" s="2">
        <f t="shared" si="262"/>
        <v>2</v>
      </c>
      <c r="AJ284" s="83" t="str">
        <f t="shared" si="263"/>
        <v>60% Adj.</v>
      </c>
      <c r="AK284" s="2">
        <f t="shared" si="264"/>
        <v>1305500</v>
      </c>
      <c r="AM284" s="2">
        <v>239</v>
      </c>
      <c r="AN284">
        <f t="shared" si="265"/>
        <v>5560</v>
      </c>
      <c r="AO284">
        <f t="shared" si="266"/>
        <v>1328840</v>
      </c>
      <c r="AP284" s="2">
        <f t="shared" si="241"/>
        <v>0</v>
      </c>
      <c r="AQ284" s="2">
        <f t="shared" si="267"/>
        <v>0</v>
      </c>
      <c r="AR284" s="2">
        <f t="shared" si="268"/>
        <v>0</v>
      </c>
      <c r="AS284" s="2">
        <f t="shared" si="269"/>
        <v>0</v>
      </c>
      <c r="AT284" s="84">
        <f t="shared" si="270"/>
        <v>0</v>
      </c>
      <c r="AU284" s="2">
        <f t="shared" si="271"/>
        <v>0</v>
      </c>
      <c r="AV284" s="2">
        <f t="shared" si="272"/>
        <v>0</v>
      </c>
      <c r="AW284" s="2">
        <f t="shared" si="273"/>
        <v>0</v>
      </c>
      <c r="AX284" s="83" t="str">
        <f t="shared" si="274"/>
        <v>N.A.</v>
      </c>
      <c r="AY284" s="2">
        <f t="shared" si="275"/>
        <v>1328840</v>
      </c>
      <c r="AZ284" s="82"/>
      <c r="BA284" s="2">
        <v>235</v>
      </c>
      <c r="BB284">
        <f t="shared" si="276"/>
        <v>5782</v>
      </c>
      <c r="BC284">
        <f t="shared" si="277"/>
        <v>1358770</v>
      </c>
      <c r="BD284" s="2">
        <f t="shared" si="278"/>
        <v>0</v>
      </c>
      <c r="BE284" s="2">
        <f t="shared" si="279"/>
        <v>0</v>
      </c>
      <c r="BF284" s="2">
        <f t="shared" si="280"/>
        <v>0</v>
      </c>
      <c r="BG284" s="2">
        <f t="shared" si="281"/>
        <v>0</v>
      </c>
      <c r="BH284" s="84">
        <f t="shared" si="282"/>
        <v>0</v>
      </c>
      <c r="BI284" s="2">
        <f t="shared" si="283"/>
        <v>0</v>
      </c>
      <c r="BJ284" s="2">
        <f t="shared" si="284"/>
        <v>0</v>
      </c>
      <c r="BK284" s="2">
        <f t="shared" si="285"/>
        <v>0</v>
      </c>
      <c r="BL284" s="83" t="str">
        <f t="shared" si="286"/>
        <v>N.A.</v>
      </c>
      <c r="BM284" s="2">
        <f t="shared" si="287"/>
        <v>1358770</v>
      </c>
      <c r="BO284" s="2">
        <v>236</v>
      </c>
      <c r="BP284">
        <f t="shared" si="288"/>
        <v>6013</v>
      </c>
      <c r="BQ284">
        <f t="shared" si="289"/>
        <v>1419068</v>
      </c>
      <c r="BR284" s="2">
        <f t="shared" si="290"/>
        <v>0</v>
      </c>
      <c r="BS284" s="2">
        <f t="shared" si="291"/>
        <v>0</v>
      </c>
      <c r="BT284" s="2">
        <f t="shared" si="292"/>
        <v>0</v>
      </c>
      <c r="BU284" s="2">
        <f t="shared" si="293"/>
        <v>0</v>
      </c>
      <c r="BV284" s="84">
        <f t="shared" si="294"/>
        <v>0</v>
      </c>
      <c r="BW284" s="2">
        <f t="shared" si="295"/>
        <v>0</v>
      </c>
      <c r="BX284" s="2">
        <f t="shared" si="296"/>
        <v>0</v>
      </c>
      <c r="BY284" s="2">
        <f t="shared" si="297"/>
        <v>0</v>
      </c>
      <c r="BZ284" s="83" t="str">
        <f t="shared" si="298"/>
        <v>N.A.</v>
      </c>
      <c r="CA284" s="2">
        <f t="shared" si="299"/>
        <v>1419068</v>
      </c>
    </row>
    <row r="285" spans="1:79" x14ac:dyDescent="0.2">
      <c r="A285">
        <v>278</v>
      </c>
      <c r="B285" s="2">
        <v>5</v>
      </c>
      <c r="C285" s="2">
        <v>5742</v>
      </c>
      <c r="D285" s="2" t="s">
        <v>247</v>
      </c>
      <c r="E285" s="2">
        <v>2440200</v>
      </c>
      <c r="F285" s="2">
        <v>476.3</v>
      </c>
      <c r="G285" s="2">
        <v>4931</v>
      </c>
      <c r="H285" s="2">
        <v>2348635</v>
      </c>
      <c r="I285" s="2">
        <v>73252</v>
      </c>
      <c r="J285" s="82"/>
      <c r="K285" s="2">
        <v>463</v>
      </c>
      <c r="L285" s="2">
        <f t="shared" si="242"/>
        <v>5128</v>
      </c>
      <c r="M285" s="2">
        <f t="shared" si="243"/>
        <v>2374264</v>
      </c>
      <c r="N285" s="2">
        <f t="shared" si="244"/>
        <v>46155</v>
      </c>
      <c r="O285" s="2">
        <f t="shared" si="245"/>
        <v>0</v>
      </c>
      <c r="P285" s="2">
        <f t="shared" si="246"/>
        <v>46155</v>
      </c>
      <c r="Q285" s="2">
        <f t="shared" si="247"/>
        <v>0</v>
      </c>
      <c r="R285" s="84">
        <f t="shared" si="248"/>
        <v>46155</v>
      </c>
      <c r="S285" s="2">
        <f t="shared" si="249"/>
        <v>2</v>
      </c>
      <c r="T285" s="2">
        <f t="shared" si="250"/>
        <v>0</v>
      </c>
      <c r="U285" s="2">
        <f t="shared" si="251"/>
        <v>2</v>
      </c>
      <c r="V285" s="83" t="str">
        <f t="shared" si="240"/>
        <v>70% Adj.</v>
      </c>
      <c r="W285" s="2">
        <f t="shared" si="252"/>
        <v>2420419</v>
      </c>
      <c r="X285" s="82"/>
      <c r="Y285" s="2">
        <v>438</v>
      </c>
      <c r="Z285">
        <f t="shared" si="253"/>
        <v>5333</v>
      </c>
      <c r="AA285">
        <f t="shared" si="254"/>
        <v>2335854</v>
      </c>
      <c r="AB285" s="2">
        <f t="shared" si="255"/>
        <v>62608</v>
      </c>
      <c r="AC285" s="2">
        <f t="shared" si="256"/>
        <v>62153</v>
      </c>
      <c r="AD285" s="2">
        <f t="shared" si="257"/>
        <v>62608</v>
      </c>
      <c r="AE285" s="2">
        <f t="shared" si="258"/>
        <v>0</v>
      </c>
      <c r="AF285" s="84">
        <f t="shared" si="259"/>
        <v>62608</v>
      </c>
      <c r="AG285" s="2">
        <f t="shared" si="260"/>
        <v>2</v>
      </c>
      <c r="AH285" s="2">
        <f t="shared" si="261"/>
        <v>0</v>
      </c>
      <c r="AI285" s="2">
        <f t="shared" si="262"/>
        <v>2</v>
      </c>
      <c r="AJ285" s="83" t="str">
        <f t="shared" si="263"/>
        <v>60% Adj.</v>
      </c>
      <c r="AK285" s="2">
        <f t="shared" si="264"/>
        <v>2398462</v>
      </c>
      <c r="AM285" s="2">
        <v>432</v>
      </c>
      <c r="AN285">
        <f t="shared" si="265"/>
        <v>5546</v>
      </c>
      <c r="AO285">
        <f t="shared" si="266"/>
        <v>2395872</v>
      </c>
      <c r="AP285" s="2">
        <f t="shared" si="241"/>
        <v>22164</v>
      </c>
      <c r="AQ285" s="2">
        <f t="shared" si="267"/>
        <v>0</v>
      </c>
      <c r="AR285" s="2">
        <f t="shared" si="268"/>
        <v>22164</v>
      </c>
      <c r="AS285" s="2">
        <f t="shared" si="269"/>
        <v>0</v>
      </c>
      <c r="AT285" s="84">
        <f t="shared" si="270"/>
        <v>22164</v>
      </c>
      <c r="AU285" s="2">
        <f t="shared" si="271"/>
        <v>2</v>
      </c>
      <c r="AV285" s="2">
        <f t="shared" si="272"/>
        <v>0</v>
      </c>
      <c r="AW285" s="2">
        <f t="shared" si="273"/>
        <v>2</v>
      </c>
      <c r="AX285" s="83" t="str">
        <f t="shared" si="274"/>
        <v>50% Adj.</v>
      </c>
      <c r="AY285" s="2">
        <f t="shared" si="275"/>
        <v>2418036</v>
      </c>
      <c r="AZ285" s="82"/>
      <c r="BA285" s="2">
        <v>418</v>
      </c>
      <c r="BB285">
        <f t="shared" si="276"/>
        <v>5768</v>
      </c>
      <c r="BC285">
        <f t="shared" si="277"/>
        <v>2411024</v>
      </c>
      <c r="BD285" s="2">
        <f t="shared" si="278"/>
        <v>11670</v>
      </c>
      <c r="BE285" s="2">
        <f t="shared" si="279"/>
        <v>8807</v>
      </c>
      <c r="BF285" s="2">
        <f t="shared" si="280"/>
        <v>11670</v>
      </c>
      <c r="BG285" s="2">
        <f t="shared" si="281"/>
        <v>0</v>
      </c>
      <c r="BH285" s="84">
        <f t="shared" si="282"/>
        <v>11670</v>
      </c>
      <c r="BI285" s="2">
        <f t="shared" si="283"/>
        <v>2</v>
      </c>
      <c r="BJ285" s="2">
        <f t="shared" si="284"/>
        <v>0</v>
      </c>
      <c r="BK285" s="2">
        <f t="shared" si="285"/>
        <v>2</v>
      </c>
      <c r="BL285" s="83" t="str">
        <f t="shared" si="286"/>
        <v>40% Adj.</v>
      </c>
      <c r="BM285" s="2">
        <f t="shared" si="287"/>
        <v>2422694</v>
      </c>
      <c r="BO285" s="2">
        <v>401</v>
      </c>
      <c r="BP285">
        <f t="shared" si="288"/>
        <v>5999</v>
      </c>
      <c r="BQ285">
        <f t="shared" si="289"/>
        <v>2405599</v>
      </c>
      <c r="BR285" s="2">
        <f t="shared" si="290"/>
        <v>10380</v>
      </c>
      <c r="BS285" s="2">
        <f t="shared" si="291"/>
        <v>29535</v>
      </c>
      <c r="BT285" s="2">
        <f t="shared" si="292"/>
        <v>0</v>
      </c>
      <c r="BU285" s="2">
        <f t="shared" si="293"/>
        <v>29535</v>
      </c>
      <c r="BV285" s="84">
        <f t="shared" si="294"/>
        <v>29535</v>
      </c>
      <c r="BW285" s="2">
        <f t="shared" si="295"/>
        <v>0</v>
      </c>
      <c r="BX285" s="2">
        <f t="shared" si="296"/>
        <v>1</v>
      </c>
      <c r="BY285" s="2">
        <f t="shared" si="297"/>
        <v>1</v>
      </c>
      <c r="BZ285" s="83" t="str">
        <f t="shared" si="298"/>
        <v>101% Adj.</v>
      </c>
      <c r="CA285" s="2">
        <f t="shared" si="299"/>
        <v>2435134</v>
      </c>
    </row>
    <row r="286" spans="1:79" x14ac:dyDescent="0.2">
      <c r="A286">
        <v>279</v>
      </c>
      <c r="B286" s="2">
        <v>7</v>
      </c>
      <c r="C286" s="2">
        <v>5751</v>
      </c>
      <c r="D286" s="2" t="s">
        <v>274</v>
      </c>
      <c r="E286" s="2">
        <v>3646737</v>
      </c>
      <c r="F286" s="2">
        <v>734.4</v>
      </c>
      <c r="G286" s="2">
        <v>4957</v>
      </c>
      <c r="H286" s="2">
        <v>3640421</v>
      </c>
      <c r="I286" s="2">
        <v>29802</v>
      </c>
      <c r="J286" s="82"/>
      <c r="K286" s="2">
        <v>732</v>
      </c>
      <c r="L286" s="2">
        <f t="shared" si="242"/>
        <v>5154</v>
      </c>
      <c r="M286" s="2">
        <f t="shared" si="243"/>
        <v>3772728</v>
      </c>
      <c r="N286" s="2">
        <f t="shared" si="244"/>
        <v>0</v>
      </c>
      <c r="O286" s="2">
        <f t="shared" si="245"/>
        <v>0</v>
      </c>
      <c r="P286" s="2">
        <f t="shared" si="246"/>
        <v>0</v>
      </c>
      <c r="Q286" s="2">
        <f t="shared" si="247"/>
        <v>0</v>
      </c>
      <c r="R286" s="84">
        <f t="shared" si="248"/>
        <v>0</v>
      </c>
      <c r="S286" s="2">
        <f t="shared" si="249"/>
        <v>0</v>
      </c>
      <c r="T286" s="2">
        <f t="shared" si="250"/>
        <v>0</v>
      </c>
      <c r="U286" s="2">
        <f t="shared" si="251"/>
        <v>0</v>
      </c>
      <c r="V286" s="83" t="str">
        <f t="shared" si="240"/>
        <v>N.A.</v>
      </c>
      <c r="W286" s="2">
        <f t="shared" si="252"/>
        <v>3772728</v>
      </c>
      <c r="X286" s="82"/>
      <c r="Y286" s="2">
        <v>737</v>
      </c>
      <c r="Z286">
        <f t="shared" si="253"/>
        <v>5359</v>
      </c>
      <c r="AA286">
        <f t="shared" si="254"/>
        <v>3949583</v>
      </c>
      <c r="AB286" s="2">
        <f t="shared" si="255"/>
        <v>0</v>
      </c>
      <c r="AC286" s="2">
        <f t="shared" si="256"/>
        <v>0</v>
      </c>
      <c r="AD286" s="2">
        <f t="shared" si="257"/>
        <v>0</v>
      </c>
      <c r="AE286" s="2">
        <f t="shared" si="258"/>
        <v>0</v>
      </c>
      <c r="AF286" s="84">
        <f t="shared" si="259"/>
        <v>0</v>
      </c>
      <c r="AG286" s="2">
        <f t="shared" si="260"/>
        <v>0</v>
      </c>
      <c r="AH286" s="2">
        <f t="shared" si="261"/>
        <v>0</v>
      </c>
      <c r="AI286" s="2">
        <f t="shared" si="262"/>
        <v>0</v>
      </c>
      <c r="AJ286" s="83" t="str">
        <f t="shared" si="263"/>
        <v>N.A.</v>
      </c>
      <c r="AK286" s="2">
        <f t="shared" si="264"/>
        <v>3949583</v>
      </c>
      <c r="AM286" s="2">
        <v>730</v>
      </c>
      <c r="AN286">
        <f t="shared" si="265"/>
        <v>5572</v>
      </c>
      <c r="AO286">
        <f t="shared" si="266"/>
        <v>4067560</v>
      </c>
      <c r="AP286" s="2">
        <f t="shared" si="241"/>
        <v>0</v>
      </c>
      <c r="AQ286" s="2">
        <f t="shared" si="267"/>
        <v>0</v>
      </c>
      <c r="AR286" s="2">
        <f t="shared" si="268"/>
        <v>0</v>
      </c>
      <c r="AS286" s="2">
        <f t="shared" si="269"/>
        <v>0</v>
      </c>
      <c r="AT286" s="84">
        <f t="shared" si="270"/>
        <v>0</v>
      </c>
      <c r="AU286" s="2">
        <f t="shared" si="271"/>
        <v>0</v>
      </c>
      <c r="AV286" s="2">
        <f t="shared" si="272"/>
        <v>0</v>
      </c>
      <c r="AW286" s="2">
        <f t="shared" si="273"/>
        <v>0</v>
      </c>
      <c r="AX286" s="83" t="str">
        <f t="shared" si="274"/>
        <v>N.A.</v>
      </c>
      <c r="AY286" s="2">
        <f t="shared" si="275"/>
        <v>4067560</v>
      </c>
      <c r="AZ286" s="82"/>
      <c r="BA286" s="2">
        <v>739</v>
      </c>
      <c r="BB286">
        <f t="shared" si="276"/>
        <v>5794</v>
      </c>
      <c r="BC286">
        <f t="shared" si="277"/>
        <v>4281766</v>
      </c>
      <c r="BD286" s="2">
        <f t="shared" si="278"/>
        <v>0</v>
      </c>
      <c r="BE286" s="2">
        <f t="shared" si="279"/>
        <v>0</v>
      </c>
      <c r="BF286" s="2">
        <f t="shared" si="280"/>
        <v>0</v>
      </c>
      <c r="BG286" s="2">
        <f t="shared" si="281"/>
        <v>0</v>
      </c>
      <c r="BH286" s="84">
        <f t="shared" si="282"/>
        <v>0</v>
      </c>
      <c r="BI286" s="2">
        <f t="shared" si="283"/>
        <v>0</v>
      </c>
      <c r="BJ286" s="2">
        <f t="shared" si="284"/>
        <v>0</v>
      </c>
      <c r="BK286" s="2">
        <f t="shared" si="285"/>
        <v>0</v>
      </c>
      <c r="BL286" s="83" t="str">
        <f t="shared" si="286"/>
        <v>N.A.</v>
      </c>
      <c r="BM286" s="2">
        <f t="shared" si="287"/>
        <v>4281766</v>
      </c>
      <c r="BO286" s="2">
        <v>738</v>
      </c>
      <c r="BP286">
        <f t="shared" si="288"/>
        <v>6025</v>
      </c>
      <c r="BQ286">
        <f t="shared" si="289"/>
        <v>4446450</v>
      </c>
      <c r="BR286" s="2">
        <f t="shared" si="290"/>
        <v>0</v>
      </c>
      <c r="BS286" s="2">
        <f t="shared" si="291"/>
        <v>0</v>
      </c>
      <c r="BT286" s="2">
        <f t="shared" si="292"/>
        <v>0</v>
      </c>
      <c r="BU286" s="2">
        <f t="shared" si="293"/>
        <v>0</v>
      </c>
      <c r="BV286" s="84">
        <f t="shared" si="294"/>
        <v>0</v>
      </c>
      <c r="BW286" s="2">
        <f t="shared" si="295"/>
        <v>0</v>
      </c>
      <c r="BX286" s="2">
        <f t="shared" si="296"/>
        <v>0</v>
      </c>
      <c r="BY286" s="2">
        <f t="shared" si="297"/>
        <v>0</v>
      </c>
      <c r="BZ286" s="83" t="str">
        <f t="shared" si="298"/>
        <v>N.A.</v>
      </c>
      <c r="CA286" s="2">
        <f t="shared" si="299"/>
        <v>4446450</v>
      </c>
    </row>
    <row r="287" spans="1:79" x14ac:dyDescent="0.2">
      <c r="A287">
        <v>280</v>
      </c>
      <c r="B287" s="2">
        <v>11</v>
      </c>
      <c r="C287" s="2">
        <v>5805</v>
      </c>
      <c r="D287" s="2" t="s">
        <v>248</v>
      </c>
      <c r="E287" s="2">
        <v>6923560</v>
      </c>
      <c r="F287" s="2">
        <v>1409.9</v>
      </c>
      <c r="G287" s="2">
        <v>4999</v>
      </c>
      <c r="H287" s="2">
        <v>7048090</v>
      </c>
      <c r="I287" s="2">
        <v>0</v>
      </c>
      <c r="J287" s="82"/>
      <c r="K287" s="2">
        <v>1395</v>
      </c>
      <c r="L287" s="2">
        <f t="shared" si="242"/>
        <v>5196</v>
      </c>
      <c r="M287" s="2">
        <f t="shared" si="243"/>
        <v>7248420</v>
      </c>
      <c r="N287" s="2">
        <f t="shared" si="244"/>
        <v>0</v>
      </c>
      <c r="O287" s="2">
        <f t="shared" si="245"/>
        <v>0</v>
      </c>
      <c r="P287" s="2">
        <f t="shared" si="246"/>
        <v>0</v>
      </c>
      <c r="Q287" s="2">
        <f t="shared" si="247"/>
        <v>0</v>
      </c>
      <c r="R287" s="84">
        <f t="shared" si="248"/>
        <v>0</v>
      </c>
      <c r="S287" s="2">
        <f t="shared" si="249"/>
        <v>0</v>
      </c>
      <c r="T287" s="2">
        <f t="shared" si="250"/>
        <v>0</v>
      </c>
      <c r="U287" s="2">
        <f t="shared" si="251"/>
        <v>0</v>
      </c>
      <c r="V287" s="83" t="str">
        <f t="shared" si="240"/>
        <v>N.A.</v>
      </c>
      <c r="W287" s="2">
        <f t="shared" si="252"/>
        <v>7248420</v>
      </c>
      <c r="X287" s="82"/>
      <c r="Y287" s="2">
        <v>1379</v>
      </c>
      <c r="Z287">
        <f t="shared" si="253"/>
        <v>5401</v>
      </c>
      <c r="AA287">
        <f t="shared" si="254"/>
        <v>7447979</v>
      </c>
      <c r="AB287" s="2">
        <f t="shared" si="255"/>
        <v>0</v>
      </c>
      <c r="AC287" s="2">
        <f t="shared" si="256"/>
        <v>0</v>
      </c>
      <c r="AD287" s="2">
        <f t="shared" si="257"/>
        <v>0</v>
      </c>
      <c r="AE287" s="2">
        <f t="shared" si="258"/>
        <v>0</v>
      </c>
      <c r="AF287" s="84">
        <f t="shared" si="259"/>
        <v>0</v>
      </c>
      <c r="AG287" s="2">
        <f t="shared" si="260"/>
        <v>0</v>
      </c>
      <c r="AH287" s="2">
        <f t="shared" si="261"/>
        <v>0</v>
      </c>
      <c r="AI287" s="2">
        <f t="shared" si="262"/>
        <v>0</v>
      </c>
      <c r="AJ287" s="83" t="str">
        <f t="shared" si="263"/>
        <v>N.A.</v>
      </c>
      <c r="AK287" s="2">
        <f t="shared" si="264"/>
        <v>7447979</v>
      </c>
      <c r="AM287" s="2">
        <v>1360</v>
      </c>
      <c r="AN287">
        <f t="shared" si="265"/>
        <v>5614</v>
      </c>
      <c r="AO287">
        <f t="shared" si="266"/>
        <v>7635040</v>
      </c>
      <c r="AP287" s="2">
        <f t="shared" si="241"/>
        <v>0</v>
      </c>
      <c r="AQ287" s="2">
        <f t="shared" si="267"/>
        <v>0</v>
      </c>
      <c r="AR287" s="2">
        <f t="shared" si="268"/>
        <v>0</v>
      </c>
      <c r="AS287" s="2">
        <f t="shared" si="269"/>
        <v>0</v>
      </c>
      <c r="AT287" s="84">
        <f t="shared" si="270"/>
        <v>0</v>
      </c>
      <c r="AU287" s="2">
        <f t="shared" si="271"/>
        <v>0</v>
      </c>
      <c r="AV287" s="2">
        <f t="shared" si="272"/>
        <v>0</v>
      </c>
      <c r="AW287" s="2">
        <f t="shared" si="273"/>
        <v>0</v>
      </c>
      <c r="AX287" s="83" t="str">
        <f t="shared" si="274"/>
        <v>N.A.</v>
      </c>
      <c r="AY287" s="2">
        <f t="shared" si="275"/>
        <v>7635040</v>
      </c>
      <c r="AZ287" s="82"/>
      <c r="BA287" s="2">
        <v>1334</v>
      </c>
      <c r="BB287">
        <f t="shared" si="276"/>
        <v>5836</v>
      </c>
      <c r="BC287">
        <f t="shared" si="277"/>
        <v>7785224</v>
      </c>
      <c r="BD287" s="2">
        <f t="shared" si="278"/>
        <v>0</v>
      </c>
      <c r="BE287" s="2">
        <f t="shared" si="279"/>
        <v>0</v>
      </c>
      <c r="BF287" s="2">
        <f t="shared" si="280"/>
        <v>0</v>
      </c>
      <c r="BG287" s="2">
        <f t="shared" si="281"/>
        <v>0</v>
      </c>
      <c r="BH287" s="84">
        <f t="shared" si="282"/>
        <v>0</v>
      </c>
      <c r="BI287" s="2">
        <f t="shared" si="283"/>
        <v>0</v>
      </c>
      <c r="BJ287" s="2">
        <f t="shared" si="284"/>
        <v>0</v>
      </c>
      <c r="BK287" s="2">
        <f t="shared" si="285"/>
        <v>0</v>
      </c>
      <c r="BL287" s="83" t="str">
        <f t="shared" si="286"/>
        <v>N.A.</v>
      </c>
      <c r="BM287" s="2">
        <f t="shared" si="287"/>
        <v>7785224</v>
      </c>
      <c r="BO287" s="2">
        <v>1326</v>
      </c>
      <c r="BP287">
        <f t="shared" si="288"/>
        <v>6067</v>
      </c>
      <c r="BQ287">
        <f t="shared" si="289"/>
        <v>8044842</v>
      </c>
      <c r="BR287" s="2">
        <f t="shared" si="290"/>
        <v>0</v>
      </c>
      <c r="BS287" s="2">
        <f t="shared" si="291"/>
        <v>0</v>
      </c>
      <c r="BT287" s="2">
        <f t="shared" si="292"/>
        <v>0</v>
      </c>
      <c r="BU287" s="2">
        <f t="shared" si="293"/>
        <v>0</v>
      </c>
      <c r="BV287" s="84">
        <f t="shared" si="294"/>
        <v>0</v>
      </c>
      <c r="BW287" s="2">
        <f t="shared" si="295"/>
        <v>0</v>
      </c>
      <c r="BX287" s="2">
        <f t="shared" si="296"/>
        <v>0</v>
      </c>
      <c r="BY287" s="2">
        <f t="shared" si="297"/>
        <v>0</v>
      </c>
      <c r="BZ287" s="83" t="str">
        <f t="shared" si="298"/>
        <v>N.A.</v>
      </c>
      <c r="CA287" s="2">
        <f t="shared" si="299"/>
        <v>8044842</v>
      </c>
    </row>
    <row r="288" spans="1:79" x14ac:dyDescent="0.2">
      <c r="A288">
        <v>281</v>
      </c>
      <c r="B288" s="2">
        <v>5</v>
      </c>
      <c r="C288" s="2">
        <v>5823</v>
      </c>
      <c r="D288" s="2" t="s">
        <v>249</v>
      </c>
      <c r="E288" s="2">
        <v>2454907</v>
      </c>
      <c r="F288" s="2">
        <v>465.5</v>
      </c>
      <c r="G288" s="2">
        <v>4998</v>
      </c>
      <c r="H288" s="2">
        <v>2326569</v>
      </c>
      <c r="I288" s="2">
        <v>102670</v>
      </c>
      <c r="J288" s="82"/>
      <c r="K288" s="2">
        <v>442</v>
      </c>
      <c r="L288" s="2">
        <f t="shared" si="242"/>
        <v>5195</v>
      </c>
      <c r="M288" s="2">
        <f t="shared" si="243"/>
        <v>2296190</v>
      </c>
      <c r="N288" s="2">
        <f t="shared" si="244"/>
        <v>111102</v>
      </c>
      <c r="O288" s="2">
        <f t="shared" si="245"/>
        <v>53645</v>
      </c>
      <c r="P288" s="2">
        <f t="shared" si="246"/>
        <v>111102</v>
      </c>
      <c r="Q288" s="2">
        <f t="shared" si="247"/>
        <v>0</v>
      </c>
      <c r="R288" s="84">
        <f t="shared" si="248"/>
        <v>111102</v>
      </c>
      <c r="S288" s="2">
        <f t="shared" si="249"/>
        <v>2</v>
      </c>
      <c r="T288" s="2">
        <f t="shared" si="250"/>
        <v>0</v>
      </c>
      <c r="U288" s="2">
        <f t="shared" si="251"/>
        <v>2</v>
      </c>
      <c r="V288" s="83" t="str">
        <f t="shared" si="240"/>
        <v>70% Adj.</v>
      </c>
      <c r="W288" s="2">
        <f t="shared" si="252"/>
        <v>2407292</v>
      </c>
      <c r="X288" s="82"/>
      <c r="Y288" s="2">
        <v>426</v>
      </c>
      <c r="Z288">
        <f t="shared" si="253"/>
        <v>5400</v>
      </c>
      <c r="AA288">
        <f t="shared" si="254"/>
        <v>2300400</v>
      </c>
      <c r="AB288" s="2">
        <f t="shared" si="255"/>
        <v>92704</v>
      </c>
      <c r="AC288" s="2">
        <f t="shared" si="256"/>
        <v>18752</v>
      </c>
      <c r="AD288" s="2">
        <f t="shared" si="257"/>
        <v>92704</v>
      </c>
      <c r="AE288" s="2">
        <f t="shared" si="258"/>
        <v>0</v>
      </c>
      <c r="AF288" s="84">
        <f t="shared" si="259"/>
        <v>92704</v>
      </c>
      <c r="AG288" s="2">
        <f t="shared" si="260"/>
        <v>2</v>
      </c>
      <c r="AH288" s="2">
        <f t="shared" si="261"/>
        <v>0</v>
      </c>
      <c r="AI288" s="2">
        <f t="shared" si="262"/>
        <v>2</v>
      </c>
      <c r="AJ288" s="83" t="str">
        <f t="shared" si="263"/>
        <v>60% Adj.</v>
      </c>
      <c r="AK288" s="2">
        <f t="shared" si="264"/>
        <v>2393104</v>
      </c>
      <c r="AM288" s="2">
        <v>403</v>
      </c>
      <c r="AN288">
        <f t="shared" si="265"/>
        <v>5613</v>
      </c>
      <c r="AO288">
        <f t="shared" si="266"/>
        <v>2262039</v>
      </c>
      <c r="AP288" s="2">
        <f t="shared" si="241"/>
        <v>96434</v>
      </c>
      <c r="AQ288" s="2">
        <f t="shared" si="267"/>
        <v>61365</v>
      </c>
      <c r="AR288" s="2">
        <f t="shared" si="268"/>
        <v>96434</v>
      </c>
      <c r="AS288" s="2">
        <f t="shared" si="269"/>
        <v>0</v>
      </c>
      <c r="AT288" s="84">
        <f t="shared" si="270"/>
        <v>96434</v>
      </c>
      <c r="AU288" s="2">
        <f t="shared" si="271"/>
        <v>2</v>
      </c>
      <c r="AV288" s="2">
        <f t="shared" si="272"/>
        <v>0</v>
      </c>
      <c r="AW288" s="2">
        <f t="shared" si="273"/>
        <v>2</v>
      </c>
      <c r="AX288" s="83" t="str">
        <f t="shared" si="274"/>
        <v>50% Adj.</v>
      </c>
      <c r="AY288" s="2">
        <f t="shared" si="275"/>
        <v>2358473</v>
      </c>
      <c r="AZ288" s="82"/>
      <c r="BA288" s="2">
        <v>375</v>
      </c>
      <c r="BB288">
        <f t="shared" si="276"/>
        <v>5835</v>
      </c>
      <c r="BC288">
        <f t="shared" si="277"/>
        <v>2188125</v>
      </c>
      <c r="BD288" s="2">
        <f t="shared" si="278"/>
        <v>106713</v>
      </c>
      <c r="BE288" s="2">
        <f t="shared" si="279"/>
        <v>96534</v>
      </c>
      <c r="BF288" s="2">
        <f t="shared" si="280"/>
        <v>106713</v>
      </c>
      <c r="BG288" s="2">
        <f t="shared" si="281"/>
        <v>0</v>
      </c>
      <c r="BH288" s="84">
        <f t="shared" si="282"/>
        <v>106713</v>
      </c>
      <c r="BI288" s="2">
        <f t="shared" si="283"/>
        <v>2</v>
      </c>
      <c r="BJ288" s="2">
        <f t="shared" si="284"/>
        <v>0</v>
      </c>
      <c r="BK288" s="2">
        <f t="shared" si="285"/>
        <v>2</v>
      </c>
      <c r="BL288" s="83" t="str">
        <f t="shared" si="286"/>
        <v>40% Adj.</v>
      </c>
      <c r="BM288" s="2">
        <f t="shared" si="287"/>
        <v>2294838</v>
      </c>
      <c r="BO288" s="2">
        <v>359</v>
      </c>
      <c r="BP288">
        <f t="shared" si="288"/>
        <v>6066</v>
      </c>
      <c r="BQ288">
        <f t="shared" si="289"/>
        <v>2177694</v>
      </c>
      <c r="BR288" s="2">
        <f t="shared" si="290"/>
        <v>83164</v>
      </c>
      <c r="BS288" s="2">
        <f t="shared" si="291"/>
        <v>32312</v>
      </c>
      <c r="BT288" s="2">
        <f t="shared" si="292"/>
        <v>83164</v>
      </c>
      <c r="BU288" s="2">
        <f t="shared" si="293"/>
        <v>0</v>
      </c>
      <c r="BV288" s="84">
        <f t="shared" si="294"/>
        <v>83164</v>
      </c>
      <c r="BW288" s="2">
        <f t="shared" si="295"/>
        <v>2</v>
      </c>
      <c r="BX288" s="2">
        <f t="shared" si="296"/>
        <v>0</v>
      </c>
      <c r="BY288" s="2">
        <f t="shared" si="297"/>
        <v>2</v>
      </c>
      <c r="BZ288" s="83" t="str">
        <f t="shared" si="298"/>
        <v>30% Adj.</v>
      </c>
      <c r="CA288" s="2">
        <f t="shared" si="299"/>
        <v>2260858</v>
      </c>
    </row>
    <row r="289" spans="1:79" x14ac:dyDescent="0.2">
      <c r="A289">
        <v>282</v>
      </c>
      <c r="B289" s="2">
        <v>12</v>
      </c>
      <c r="C289" s="2">
        <v>5832</v>
      </c>
      <c r="D289" s="2" t="s">
        <v>250</v>
      </c>
      <c r="E289" s="2">
        <v>1444554</v>
      </c>
      <c r="F289" s="2">
        <v>289.3</v>
      </c>
      <c r="G289" s="2">
        <v>4931</v>
      </c>
      <c r="H289" s="2">
        <v>1426538</v>
      </c>
      <c r="I289" s="2">
        <v>14413</v>
      </c>
      <c r="J289" s="82"/>
      <c r="K289" s="2">
        <v>290</v>
      </c>
      <c r="L289" s="2">
        <f t="shared" si="242"/>
        <v>5128</v>
      </c>
      <c r="M289" s="2">
        <f t="shared" si="243"/>
        <v>1487120</v>
      </c>
      <c r="N289" s="2">
        <f t="shared" si="244"/>
        <v>0</v>
      </c>
      <c r="O289" s="2">
        <f t="shared" si="245"/>
        <v>0</v>
      </c>
      <c r="P289" s="2">
        <f t="shared" si="246"/>
        <v>0</v>
      </c>
      <c r="Q289" s="2">
        <f t="shared" si="247"/>
        <v>0</v>
      </c>
      <c r="R289" s="84">
        <f t="shared" si="248"/>
        <v>0</v>
      </c>
      <c r="S289" s="2">
        <f t="shared" si="249"/>
        <v>0</v>
      </c>
      <c r="T289" s="2">
        <f t="shared" si="250"/>
        <v>0</v>
      </c>
      <c r="U289" s="2">
        <f t="shared" si="251"/>
        <v>0</v>
      </c>
      <c r="V289" s="83" t="str">
        <f t="shared" si="240"/>
        <v>N.A.</v>
      </c>
      <c r="W289" s="2">
        <f t="shared" si="252"/>
        <v>1487120</v>
      </c>
      <c r="X289" s="82"/>
      <c r="Y289" s="2">
        <v>287</v>
      </c>
      <c r="Z289">
        <f t="shared" si="253"/>
        <v>5333</v>
      </c>
      <c r="AA289">
        <f t="shared" si="254"/>
        <v>1530571</v>
      </c>
      <c r="AB289" s="2">
        <f t="shared" si="255"/>
        <v>0</v>
      </c>
      <c r="AC289" s="2">
        <f t="shared" si="256"/>
        <v>0</v>
      </c>
      <c r="AD289" s="2">
        <f t="shared" si="257"/>
        <v>0</v>
      </c>
      <c r="AE289" s="2">
        <f t="shared" si="258"/>
        <v>0</v>
      </c>
      <c r="AF289" s="84">
        <f t="shared" si="259"/>
        <v>0</v>
      </c>
      <c r="AG289" s="2">
        <f t="shared" si="260"/>
        <v>0</v>
      </c>
      <c r="AH289" s="2">
        <f t="shared" si="261"/>
        <v>0</v>
      </c>
      <c r="AI289" s="2">
        <f t="shared" si="262"/>
        <v>0</v>
      </c>
      <c r="AJ289" s="83" t="str">
        <f t="shared" si="263"/>
        <v>N.A.</v>
      </c>
      <c r="AK289" s="2">
        <f t="shared" si="264"/>
        <v>1530571</v>
      </c>
      <c r="AM289" s="2">
        <v>286</v>
      </c>
      <c r="AN289">
        <f t="shared" si="265"/>
        <v>5546</v>
      </c>
      <c r="AO289">
        <f t="shared" si="266"/>
        <v>1586156</v>
      </c>
      <c r="AP289" s="2">
        <f t="shared" si="241"/>
        <v>0</v>
      </c>
      <c r="AQ289" s="2">
        <f t="shared" si="267"/>
        <v>0</v>
      </c>
      <c r="AR289" s="2">
        <f t="shared" si="268"/>
        <v>0</v>
      </c>
      <c r="AS289" s="2">
        <f t="shared" si="269"/>
        <v>0</v>
      </c>
      <c r="AT289" s="84">
        <f t="shared" si="270"/>
        <v>0</v>
      </c>
      <c r="AU289" s="2">
        <f t="shared" si="271"/>
        <v>0</v>
      </c>
      <c r="AV289" s="2">
        <f t="shared" si="272"/>
        <v>0</v>
      </c>
      <c r="AW289" s="2">
        <f t="shared" si="273"/>
        <v>0</v>
      </c>
      <c r="AX289" s="83" t="str">
        <f t="shared" si="274"/>
        <v>N.A.</v>
      </c>
      <c r="AY289" s="2">
        <f t="shared" si="275"/>
        <v>1586156</v>
      </c>
      <c r="AZ289" s="82"/>
      <c r="BA289" s="2">
        <v>292</v>
      </c>
      <c r="BB289">
        <f t="shared" si="276"/>
        <v>5768</v>
      </c>
      <c r="BC289">
        <f t="shared" si="277"/>
        <v>1684256</v>
      </c>
      <c r="BD289" s="2">
        <f t="shared" si="278"/>
        <v>0</v>
      </c>
      <c r="BE289" s="2">
        <f t="shared" si="279"/>
        <v>0</v>
      </c>
      <c r="BF289" s="2">
        <f t="shared" si="280"/>
        <v>0</v>
      </c>
      <c r="BG289" s="2">
        <f t="shared" si="281"/>
        <v>0</v>
      </c>
      <c r="BH289" s="84">
        <f t="shared" si="282"/>
        <v>0</v>
      </c>
      <c r="BI289" s="2">
        <f t="shared" si="283"/>
        <v>0</v>
      </c>
      <c r="BJ289" s="2">
        <f t="shared" si="284"/>
        <v>0</v>
      </c>
      <c r="BK289" s="2">
        <f t="shared" si="285"/>
        <v>0</v>
      </c>
      <c r="BL289" s="83" t="str">
        <f t="shared" si="286"/>
        <v>N.A.</v>
      </c>
      <c r="BM289" s="2">
        <f t="shared" si="287"/>
        <v>1684256</v>
      </c>
      <c r="BO289" s="2">
        <v>294</v>
      </c>
      <c r="BP289">
        <f t="shared" si="288"/>
        <v>5999</v>
      </c>
      <c r="BQ289">
        <f t="shared" si="289"/>
        <v>1763706</v>
      </c>
      <c r="BR289" s="2">
        <f t="shared" si="290"/>
        <v>0</v>
      </c>
      <c r="BS289" s="2">
        <f t="shared" si="291"/>
        <v>0</v>
      </c>
      <c r="BT289" s="2">
        <f t="shared" si="292"/>
        <v>0</v>
      </c>
      <c r="BU289" s="2">
        <f t="shared" si="293"/>
        <v>0</v>
      </c>
      <c r="BV289" s="84">
        <f t="shared" si="294"/>
        <v>0</v>
      </c>
      <c r="BW289" s="2">
        <f t="shared" si="295"/>
        <v>0</v>
      </c>
      <c r="BX289" s="2">
        <f t="shared" si="296"/>
        <v>0</v>
      </c>
      <c r="BY289" s="2">
        <f t="shared" si="297"/>
        <v>0</v>
      </c>
      <c r="BZ289" s="83" t="str">
        <f t="shared" si="298"/>
        <v>N.A.</v>
      </c>
      <c r="CA289" s="2">
        <f t="shared" si="299"/>
        <v>1763706</v>
      </c>
    </row>
    <row r="290" spans="1:79" x14ac:dyDescent="0.2">
      <c r="A290">
        <v>283</v>
      </c>
      <c r="B290" s="2">
        <v>5</v>
      </c>
      <c r="C290" s="2">
        <v>5868</v>
      </c>
      <c r="D290" s="2" t="s">
        <v>251</v>
      </c>
      <c r="E290" s="2">
        <v>1421314</v>
      </c>
      <c r="F290" s="2">
        <v>224</v>
      </c>
      <c r="G290" s="2">
        <v>5054</v>
      </c>
      <c r="H290" s="2">
        <v>1132096</v>
      </c>
      <c r="I290" s="2">
        <v>231374</v>
      </c>
      <c r="J290" s="82"/>
      <c r="K290" s="2">
        <v>215</v>
      </c>
      <c r="L290" s="2">
        <f t="shared" si="242"/>
        <v>5251</v>
      </c>
      <c r="M290" s="2">
        <f t="shared" si="243"/>
        <v>1128965</v>
      </c>
      <c r="N290" s="2">
        <f t="shared" si="244"/>
        <v>204644</v>
      </c>
      <c r="O290" s="2">
        <f t="shared" si="245"/>
        <v>14452</v>
      </c>
      <c r="P290" s="2">
        <f t="shared" si="246"/>
        <v>204644</v>
      </c>
      <c r="Q290" s="2">
        <f t="shared" si="247"/>
        <v>0</v>
      </c>
      <c r="R290" s="84">
        <f t="shared" si="248"/>
        <v>204644</v>
      </c>
      <c r="S290" s="2">
        <f t="shared" si="249"/>
        <v>2</v>
      </c>
      <c r="T290" s="2">
        <f t="shared" si="250"/>
        <v>0</v>
      </c>
      <c r="U290" s="2">
        <f t="shared" si="251"/>
        <v>2</v>
      </c>
      <c r="V290" s="83" t="str">
        <f t="shared" si="240"/>
        <v>70% Adj.</v>
      </c>
      <c r="W290" s="2">
        <f t="shared" si="252"/>
        <v>1333609</v>
      </c>
      <c r="X290" s="82"/>
      <c r="Y290" s="2">
        <v>205</v>
      </c>
      <c r="Z290">
        <f t="shared" si="253"/>
        <v>5456</v>
      </c>
      <c r="AA290">
        <f t="shared" si="254"/>
        <v>1118480</v>
      </c>
      <c r="AB290" s="2">
        <f t="shared" si="255"/>
        <v>181700</v>
      </c>
      <c r="AC290" s="2">
        <f t="shared" si="256"/>
        <v>21775</v>
      </c>
      <c r="AD290" s="2">
        <f t="shared" si="257"/>
        <v>181700</v>
      </c>
      <c r="AE290" s="2">
        <f t="shared" si="258"/>
        <v>0</v>
      </c>
      <c r="AF290" s="84">
        <f t="shared" si="259"/>
        <v>181700</v>
      </c>
      <c r="AG290" s="2">
        <f t="shared" si="260"/>
        <v>2</v>
      </c>
      <c r="AH290" s="2">
        <f t="shared" si="261"/>
        <v>0</v>
      </c>
      <c r="AI290" s="2">
        <f t="shared" si="262"/>
        <v>2</v>
      </c>
      <c r="AJ290" s="83" t="str">
        <f t="shared" si="263"/>
        <v>60% Adj.</v>
      </c>
      <c r="AK290" s="2">
        <f t="shared" si="264"/>
        <v>1300180</v>
      </c>
      <c r="AM290" s="2">
        <v>195</v>
      </c>
      <c r="AN290">
        <f t="shared" si="265"/>
        <v>5669</v>
      </c>
      <c r="AO290">
        <f t="shared" si="266"/>
        <v>1105455</v>
      </c>
      <c r="AP290" s="2">
        <f t="shared" si="241"/>
        <v>157930</v>
      </c>
      <c r="AQ290" s="2">
        <f t="shared" si="267"/>
        <v>24210</v>
      </c>
      <c r="AR290" s="2">
        <f t="shared" si="268"/>
        <v>157930</v>
      </c>
      <c r="AS290" s="2">
        <f t="shared" si="269"/>
        <v>0</v>
      </c>
      <c r="AT290" s="84">
        <f t="shared" si="270"/>
        <v>157930</v>
      </c>
      <c r="AU290" s="2">
        <f t="shared" si="271"/>
        <v>2</v>
      </c>
      <c r="AV290" s="2">
        <f t="shared" si="272"/>
        <v>0</v>
      </c>
      <c r="AW290" s="2">
        <f t="shared" si="273"/>
        <v>2</v>
      </c>
      <c r="AX290" s="83" t="str">
        <f t="shared" si="274"/>
        <v>50% Adj.</v>
      </c>
      <c r="AY290" s="2">
        <f t="shared" si="275"/>
        <v>1263385</v>
      </c>
      <c r="AZ290" s="82"/>
      <c r="BA290" s="2">
        <v>193</v>
      </c>
      <c r="BB290">
        <f t="shared" si="276"/>
        <v>5891</v>
      </c>
      <c r="BC290">
        <f t="shared" si="277"/>
        <v>1136963</v>
      </c>
      <c r="BD290" s="2">
        <f t="shared" si="278"/>
        <v>113740</v>
      </c>
      <c r="BE290" s="2">
        <f t="shared" si="279"/>
        <v>0</v>
      </c>
      <c r="BF290" s="2">
        <f t="shared" si="280"/>
        <v>113740</v>
      </c>
      <c r="BG290" s="2">
        <f t="shared" si="281"/>
        <v>0</v>
      </c>
      <c r="BH290" s="84">
        <f t="shared" si="282"/>
        <v>113740</v>
      </c>
      <c r="BI290" s="2">
        <f t="shared" si="283"/>
        <v>2</v>
      </c>
      <c r="BJ290" s="2">
        <f t="shared" si="284"/>
        <v>0</v>
      </c>
      <c r="BK290" s="2">
        <f t="shared" si="285"/>
        <v>2</v>
      </c>
      <c r="BL290" s="83" t="str">
        <f t="shared" si="286"/>
        <v>40% Adj.</v>
      </c>
      <c r="BM290" s="2">
        <f t="shared" si="287"/>
        <v>1250703</v>
      </c>
      <c r="BO290" s="2">
        <v>189</v>
      </c>
      <c r="BP290">
        <f t="shared" si="288"/>
        <v>6122</v>
      </c>
      <c r="BQ290">
        <f t="shared" si="289"/>
        <v>1157058</v>
      </c>
      <c r="BR290" s="2">
        <f t="shared" si="290"/>
        <v>79277</v>
      </c>
      <c r="BS290" s="2">
        <f t="shared" si="291"/>
        <v>0</v>
      </c>
      <c r="BT290" s="2">
        <f t="shared" si="292"/>
        <v>79277</v>
      </c>
      <c r="BU290" s="2">
        <f t="shared" si="293"/>
        <v>0</v>
      </c>
      <c r="BV290" s="84">
        <f t="shared" si="294"/>
        <v>79277</v>
      </c>
      <c r="BW290" s="2">
        <f t="shared" si="295"/>
        <v>2</v>
      </c>
      <c r="BX290" s="2">
        <f t="shared" si="296"/>
        <v>0</v>
      </c>
      <c r="BY290" s="2">
        <f t="shared" si="297"/>
        <v>2</v>
      </c>
      <c r="BZ290" s="83" t="str">
        <f t="shared" si="298"/>
        <v>30% Adj.</v>
      </c>
      <c r="CA290" s="2">
        <f t="shared" si="299"/>
        <v>1236335</v>
      </c>
    </row>
    <row r="291" spans="1:79" x14ac:dyDescent="0.2">
      <c r="A291">
        <v>284</v>
      </c>
      <c r="B291" s="2">
        <v>12</v>
      </c>
      <c r="C291" s="2">
        <v>5877</v>
      </c>
      <c r="D291" s="2" t="s">
        <v>252</v>
      </c>
      <c r="E291" s="2">
        <v>5759337</v>
      </c>
      <c r="F291" s="2">
        <v>1339.3</v>
      </c>
      <c r="G291" s="2">
        <v>4931</v>
      </c>
      <c r="H291" s="2">
        <v>6604088</v>
      </c>
      <c r="I291" s="2">
        <v>0</v>
      </c>
      <c r="J291" s="82"/>
      <c r="K291" s="2">
        <v>1381</v>
      </c>
      <c r="L291" s="2">
        <f t="shared" si="242"/>
        <v>5128</v>
      </c>
      <c r="M291" s="2">
        <f t="shared" si="243"/>
        <v>7081768</v>
      </c>
      <c r="N291" s="2">
        <f t="shared" si="244"/>
        <v>0</v>
      </c>
      <c r="O291" s="2">
        <f t="shared" si="245"/>
        <v>0</v>
      </c>
      <c r="P291" s="2">
        <f t="shared" si="246"/>
        <v>0</v>
      </c>
      <c r="Q291" s="2">
        <f t="shared" si="247"/>
        <v>0</v>
      </c>
      <c r="R291" s="84">
        <f t="shared" si="248"/>
        <v>0</v>
      </c>
      <c r="S291" s="2">
        <f t="shared" si="249"/>
        <v>0</v>
      </c>
      <c r="T291" s="2">
        <f t="shared" si="250"/>
        <v>0</v>
      </c>
      <c r="U291" s="2">
        <f t="shared" si="251"/>
        <v>0</v>
      </c>
      <c r="V291" s="83" t="str">
        <f t="shared" si="240"/>
        <v>N.A.</v>
      </c>
      <c r="W291" s="2">
        <f t="shared" si="252"/>
        <v>7081768</v>
      </c>
      <c r="X291" s="82"/>
      <c r="Y291" s="2">
        <v>1414</v>
      </c>
      <c r="Z291">
        <f t="shared" si="253"/>
        <v>5333</v>
      </c>
      <c r="AA291">
        <f t="shared" si="254"/>
        <v>7540862</v>
      </c>
      <c r="AB291" s="2">
        <f t="shared" si="255"/>
        <v>0</v>
      </c>
      <c r="AC291" s="2">
        <f t="shared" si="256"/>
        <v>0</v>
      </c>
      <c r="AD291" s="2">
        <f t="shared" si="257"/>
        <v>0</v>
      </c>
      <c r="AE291" s="2">
        <f t="shared" si="258"/>
        <v>0</v>
      </c>
      <c r="AF291" s="84">
        <f t="shared" si="259"/>
        <v>0</v>
      </c>
      <c r="AG291" s="2">
        <f t="shared" si="260"/>
        <v>0</v>
      </c>
      <c r="AH291" s="2">
        <f t="shared" si="261"/>
        <v>0</v>
      </c>
      <c r="AI291" s="2">
        <f t="shared" si="262"/>
        <v>0</v>
      </c>
      <c r="AJ291" s="83" t="str">
        <f t="shared" si="263"/>
        <v>N.A.</v>
      </c>
      <c r="AK291" s="2">
        <f t="shared" si="264"/>
        <v>7540862</v>
      </c>
      <c r="AM291" s="2">
        <v>1441</v>
      </c>
      <c r="AN291">
        <f t="shared" si="265"/>
        <v>5546</v>
      </c>
      <c r="AO291">
        <f t="shared" si="266"/>
        <v>7991786</v>
      </c>
      <c r="AP291" s="2">
        <f t="shared" si="241"/>
        <v>0</v>
      </c>
      <c r="AQ291" s="2">
        <f t="shared" si="267"/>
        <v>0</v>
      </c>
      <c r="AR291" s="2">
        <f t="shared" si="268"/>
        <v>0</v>
      </c>
      <c r="AS291" s="2">
        <f t="shared" si="269"/>
        <v>0</v>
      </c>
      <c r="AT291" s="84">
        <f t="shared" si="270"/>
        <v>0</v>
      </c>
      <c r="AU291" s="2">
        <f t="shared" si="271"/>
        <v>0</v>
      </c>
      <c r="AV291" s="2">
        <f t="shared" si="272"/>
        <v>0</v>
      </c>
      <c r="AW291" s="2">
        <f t="shared" si="273"/>
        <v>0</v>
      </c>
      <c r="AX291" s="83" t="str">
        <f t="shared" si="274"/>
        <v>N.A.</v>
      </c>
      <c r="AY291" s="2">
        <f t="shared" si="275"/>
        <v>7991786</v>
      </c>
      <c r="AZ291" s="82"/>
      <c r="BA291" s="2">
        <v>1453</v>
      </c>
      <c r="BB291">
        <f t="shared" si="276"/>
        <v>5768</v>
      </c>
      <c r="BC291">
        <f t="shared" si="277"/>
        <v>8380904</v>
      </c>
      <c r="BD291" s="2">
        <f t="shared" si="278"/>
        <v>0</v>
      </c>
      <c r="BE291" s="2">
        <f t="shared" si="279"/>
        <v>0</v>
      </c>
      <c r="BF291" s="2">
        <f t="shared" si="280"/>
        <v>0</v>
      </c>
      <c r="BG291" s="2">
        <f t="shared" si="281"/>
        <v>0</v>
      </c>
      <c r="BH291" s="84">
        <f t="shared" si="282"/>
        <v>0</v>
      </c>
      <c r="BI291" s="2">
        <f t="shared" si="283"/>
        <v>0</v>
      </c>
      <c r="BJ291" s="2">
        <f t="shared" si="284"/>
        <v>0</v>
      </c>
      <c r="BK291" s="2">
        <f t="shared" si="285"/>
        <v>0</v>
      </c>
      <c r="BL291" s="83" t="str">
        <f t="shared" si="286"/>
        <v>N.A.</v>
      </c>
      <c r="BM291" s="2">
        <f t="shared" si="287"/>
        <v>8380904</v>
      </c>
      <c r="BO291" s="2">
        <v>1464</v>
      </c>
      <c r="BP291">
        <f t="shared" si="288"/>
        <v>5999</v>
      </c>
      <c r="BQ291">
        <f t="shared" si="289"/>
        <v>8782536</v>
      </c>
      <c r="BR291" s="2">
        <f t="shared" si="290"/>
        <v>0</v>
      </c>
      <c r="BS291" s="2">
        <f t="shared" si="291"/>
        <v>0</v>
      </c>
      <c r="BT291" s="2">
        <f t="shared" si="292"/>
        <v>0</v>
      </c>
      <c r="BU291" s="2">
        <f t="shared" si="293"/>
        <v>0</v>
      </c>
      <c r="BV291" s="84">
        <f t="shared" si="294"/>
        <v>0</v>
      </c>
      <c r="BW291" s="2">
        <f t="shared" si="295"/>
        <v>0</v>
      </c>
      <c r="BX291" s="2">
        <f t="shared" si="296"/>
        <v>0</v>
      </c>
      <c r="BY291" s="2">
        <f t="shared" si="297"/>
        <v>0</v>
      </c>
      <c r="BZ291" s="83" t="str">
        <f t="shared" si="298"/>
        <v>N.A.</v>
      </c>
      <c r="CA291" s="2">
        <f t="shared" si="299"/>
        <v>8782536</v>
      </c>
    </row>
    <row r="292" spans="1:79" x14ac:dyDescent="0.2">
      <c r="A292">
        <v>285</v>
      </c>
      <c r="B292" s="2">
        <v>15</v>
      </c>
      <c r="C292" s="2">
        <v>5895</v>
      </c>
      <c r="D292" s="2" t="s">
        <v>253</v>
      </c>
      <c r="E292" s="2">
        <v>1755708</v>
      </c>
      <c r="F292" s="2">
        <v>338.9</v>
      </c>
      <c r="G292" s="2">
        <v>4931</v>
      </c>
      <c r="H292" s="2">
        <v>1671116</v>
      </c>
      <c r="I292" s="2">
        <v>72823</v>
      </c>
      <c r="J292" s="82"/>
      <c r="K292" s="2">
        <v>330</v>
      </c>
      <c r="L292" s="2">
        <f t="shared" si="242"/>
        <v>5128</v>
      </c>
      <c r="M292" s="2">
        <f t="shared" si="243"/>
        <v>1692240</v>
      </c>
      <c r="N292" s="2">
        <f t="shared" si="244"/>
        <v>44428</v>
      </c>
      <c r="O292" s="2">
        <f t="shared" si="245"/>
        <v>0</v>
      </c>
      <c r="P292" s="2">
        <f t="shared" si="246"/>
        <v>44428</v>
      </c>
      <c r="Q292" s="2">
        <f t="shared" si="247"/>
        <v>0</v>
      </c>
      <c r="R292" s="84">
        <f t="shared" si="248"/>
        <v>44428</v>
      </c>
      <c r="S292" s="2">
        <f t="shared" si="249"/>
        <v>2</v>
      </c>
      <c r="T292" s="2">
        <f t="shared" si="250"/>
        <v>0</v>
      </c>
      <c r="U292" s="2">
        <f t="shared" si="251"/>
        <v>2</v>
      </c>
      <c r="V292" s="83" t="str">
        <f t="shared" si="240"/>
        <v>70% Adj.</v>
      </c>
      <c r="W292" s="2">
        <f t="shared" si="252"/>
        <v>1736668</v>
      </c>
      <c r="X292" s="82"/>
      <c r="Y292" s="2">
        <v>326</v>
      </c>
      <c r="Z292">
        <f t="shared" si="253"/>
        <v>5333</v>
      </c>
      <c r="AA292">
        <f t="shared" si="254"/>
        <v>1738558</v>
      </c>
      <c r="AB292" s="2">
        <f t="shared" si="255"/>
        <v>10290</v>
      </c>
      <c r="AC292" s="2">
        <f t="shared" si="256"/>
        <v>0</v>
      </c>
      <c r="AD292" s="2">
        <f t="shared" si="257"/>
        <v>10290</v>
      </c>
      <c r="AE292" s="2">
        <f t="shared" si="258"/>
        <v>0</v>
      </c>
      <c r="AF292" s="84">
        <f t="shared" si="259"/>
        <v>10290</v>
      </c>
      <c r="AG292" s="2">
        <f t="shared" si="260"/>
        <v>2</v>
      </c>
      <c r="AH292" s="2">
        <f t="shared" si="261"/>
        <v>0</v>
      </c>
      <c r="AI292" s="2">
        <f t="shared" si="262"/>
        <v>2</v>
      </c>
      <c r="AJ292" s="83" t="str">
        <f t="shared" si="263"/>
        <v>60% Adj.</v>
      </c>
      <c r="AK292" s="2">
        <f t="shared" si="264"/>
        <v>1748848</v>
      </c>
      <c r="AM292" s="2">
        <v>315</v>
      </c>
      <c r="AN292">
        <f t="shared" si="265"/>
        <v>5546</v>
      </c>
      <c r="AO292">
        <f t="shared" si="266"/>
        <v>1746990</v>
      </c>
      <c r="AP292" s="2">
        <f t="shared" si="241"/>
        <v>4359</v>
      </c>
      <c r="AQ292" s="2">
        <f t="shared" si="267"/>
        <v>8954</v>
      </c>
      <c r="AR292" s="2">
        <f t="shared" si="268"/>
        <v>0</v>
      </c>
      <c r="AS292" s="2">
        <f t="shared" si="269"/>
        <v>8954</v>
      </c>
      <c r="AT292" s="84">
        <f t="shared" si="270"/>
        <v>8954</v>
      </c>
      <c r="AU292" s="2">
        <f t="shared" si="271"/>
        <v>0</v>
      </c>
      <c r="AV292" s="2">
        <f t="shared" si="272"/>
        <v>1</v>
      </c>
      <c r="AW292" s="2">
        <f t="shared" si="273"/>
        <v>1</v>
      </c>
      <c r="AX292" s="83" t="str">
        <f t="shared" si="274"/>
        <v>101% Adj.</v>
      </c>
      <c r="AY292" s="2">
        <f t="shared" si="275"/>
        <v>1755944</v>
      </c>
      <c r="AZ292" s="82"/>
      <c r="BA292" s="2">
        <v>312</v>
      </c>
      <c r="BB292">
        <f t="shared" si="276"/>
        <v>5768</v>
      </c>
      <c r="BC292">
        <f t="shared" si="277"/>
        <v>1799616</v>
      </c>
      <c r="BD292" s="2">
        <f t="shared" si="278"/>
        <v>0</v>
      </c>
      <c r="BE292" s="2">
        <f t="shared" si="279"/>
        <v>0</v>
      </c>
      <c r="BF292" s="2">
        <f t="shared" si="280"/>
        <v>0</v>
      </c>
      <c r="BG292" s="2">
        <f t="shared" si="281"/>
        <v>0</v>
      </c>
      <c r="BH292" s="84">
        <f t="shared" si="282"/>
        <v>0</v>
      </c>
      <c r="BI292" s="2">
        <f t="shared" si="283"/>
        <v>0</v>
      </c>
      <c r="BJ292" s="2">
        <f t="shared" si="284"/>
        <v>0</v>
      </c>
      <c r="BK292" s="2">
        <f t="shared" si="285"/>
        <v>0</v>
      </c>
      <c r="BL292" s="83" t="str">
        <f t="shared" si="286"/>
        <v>N.A.</v>
      </c>
      <c r="BM292" s="2">
        <f t="shared" si="287"/>
        <v>1799616</v>
      </c>
      <c r="BO292" s="2">
        <v>313</v>
      </c>
      <c r="BP292">
        <f t="shared" si="288"/>
        <v>5999</v>
      </c>
      <c r="BQ292">
        <f t="shared" si="289"/>
        <v>1877687</v>
      </c>
      <c r="BR292" s="2">
        <f t="shared" si="290"/>
        <v>0</v>
      </c>
      <c r="BS292" s="2">
        <f t="shared" si="291"/>
        <v>0</v>
      </c>
      <c r="BT292" s="2">
        <f t="shared" si="292"/>
        <v>0</v>
      </c>
      <c r="BU292" s="2">
        <f t="shared" si="293"/>
        <v>0</v>
      </c>
      <c r="BV292" s="84">
        <f t="shared" si="294"/>
        <v>0</v>
      </c>
      <c r="BW292" s="2">
        <f t="shared" si="295"/>
        <v>0</v>
      </c>
      <c r="BX292" s="2">
        <f t="shared" si="296"/>
        <v>0</v>
      </c>
      <c r="BY292" s="2">
        <f t="shared" si="297"/>
        <v>0</v>
      </c>
      <c r="BZ292" s="83" t="str">
        <f t="shared" si="298"/>
        <v>N.A.</v>
      </c>
      <c r="CA292" s="2">
        <f t="shared" si="299"/>
        <v>1877687</v>
      </c>
    </row>
    <row r="293" spans="1:79" x14ac:dyDescent="0.2">
      <c r="A293">
        <v>286</v>
      </c>
      <c r="B293" s="2">
        <v>7</v>
      </c>
      <c r="C293" s="2">
        <v>5922</v>
      </c>
      <c r="D293" s="2" t="s">
        <v>254</v>
      </c>
      <c r="E293" s="2">
        <v>1651481</v>
      </c>
      <c r="F293" s="2">
        <v>339.6</v>
      </c>
      <c r="G293" s="2">
        <v>5030</v>
      </c>
      <c r="H293" s="2">
        <v>1708188</v>
      </c>
      <c r="I293" s="2">
        <v>0</v>
      </c>
      <c r="J293" s="82"/>
      <c r="K293" s="2">
        <v>326</v>
      </c>
      <c r="L293" s="2">
        <f t="shared" si="242"/>
        <v>5227</v>
      </c>
      <c r="M293" s="2">
        <f t="shared" si="243"/>
        <v>1704002</v>
      </c>
      <c r="N293" s="2">
        <f t="shared" si="244"/>
        <v>0</v>
      </c>
      <c r="O293" s="2">
        <f t="shared" si="245"/>
        <v>21268</v>
      </c>
      <c r="P293" s="2">
        <f t="shared" si="246"/>
        <v>0</v>
      </c>
      <c r="Q293" s="2">
        <f t="shared" si="247"/>
        <v>21268</v>
      </c>
      <c r="R293" s="84">
        <f t="shared" si="248"/>
        <v>21268</v>
      </c>
      <c r="S293" s="2">
        <f t="shared" si="249"/>
        <v>0</v>
      </c>
      <c r="T293" s="2">
        <f t="shared" si="250"/>
        <v>1</v>
      </c>
      <c r="U293" s="2">
        <f t="shared" si="251"/>
        <v>1</v>
      </c>
      <c r="V293" s="83" t="str">
        <f t="shared" si="240"/>
        <v>101% Adj.</v>
      </c>
      <c r="W293" s="2">
        <f t="shared" si="252"/>
        <v>1725270</v>
      </c>
      <c r="X293" s="82"/>
      <c r="Y293" s="2">
        <v>319</v>
      </c>
      <c r="Z293">
        <f t="shared" si="253"/>
        <v>5432</v>
      </c>
      <c r="AA293">
        <f t="shared" si="254"/>
        <v>1732808</v>
      </c>
      <c r="AB293" s="2">
        <f t="shared" si="255"/>
        <v>0</v>
      </c>
      <c r="AC293" s="2">
        <f t="shared" si="256"/>
        <v>0</v>
      </c>
      <c r="AD293" s="2">
        <f t="shared" si="257"/>
        <v>0</v>
      </c>
      <c r="AE293" s="2">
        <f t="shared" si="258"/>
        <v>0</v>
      </c>
      <c r="AF293" s="84">
        <f t="shared" si="259"/>
        <v>0</v>
      </c>
      <c r="AG293" s="2">
        <f t="shared" si="260"/>
        <v>0</v>
      </c>
      <c r="AH293" s="2">
        <f t="shared" si="261"/>
        <v>0</v>
      </c>
      <c r="AI293" s="2">
        <f t="shared" si="262"/>
        <v>0</v>
      </c>
      <c r="AJ293" s="83" t="str">
        <f t="shared" si="263"/>
        <v>N.A.</v>
      </c>
      <c r="AK293" s="2">
        <f t="shared" si="264"/>
        <v>1732808</v>
      </c>
      <c r="AM293" s="2">
        <v>312</v>
      </c>
      <c r="AN293">
        <f t="shared" si="265"/>
        <v>5645</v>
      </c>
      <c r="AO293">
        <f t="shared" si="266"/>
        <v>1761240</v>
      </c>
      <c r="AP293" s="2">
        <f t="shared" si="241"/>
        <v>0</v>
      </c>
      <c r="AQ293" s="2">
        <f t="shared" si="267"/>
        <v>0</v>
      </c>
      <c r="AR293" s="2">
        <f t="shared" si="268"/>
        <v>0</v>
      </c>
      <c r="AS293" s="2">
        <f t="shared" si="269"/>
        <v>0</v>
      </c>
      <c r="AT293" s="84">
        <f t="shared" si="270"/>
        <v>0</v>
      </c>
      <c r="AU293" s="2">
        <f t="shared" si="271"/>
        <v>0</v>
      </c>
      <c r="AV293" s="2">
        <f t="shared" si="272"/>
        <v>0</v>
      </c>
      <c r="AW293" s="2">
        <f t="shared" si="273"/>
        <v>0</v>
      </c>
      <c r="AX293" s="83" t="str">
        <f t="shared" si="274"/>
        <v>N.A.</v>
      </c>
      <c r="AY293" s="2">
        <f t="shared" si="275"/>
        <v>1761240</v>
      </c>
      <c r="AZ293" s="82"/>
      <c r="BA293" s="2">
        <v>309</v>
      </c>
      <c r="BB293">
        <f t="shared" si="276"/>
        <v>5867</v>
      </c>
      <c r="BC293">
        <f t="shared" si="277"/>
        <v>1812903</v>
      </c>
      <c r="BD293" s="2">
        <f t="shared" si="278"/>
        <v>0</v>
      </c>
      <c r="BE293" s="2">
        <f t="shared" si="279"/>
        <v>0</v>
      </c>
      <c r="BF293" s="2">
        <f t="shared" si="280"/>
        <v>0</v>
      </c>
      <c r="BG293" s="2">
        <f t="shared" si="281"/>
        <v>0</v>
      </c>
      <c r="BH293" s="84">
        <f t="shared" si="282"/>
        <v>0</v>
      </c>
      <c r="BI293" s="2">
        <f t="shared" si="283"/>
        <v>0</v>
      </c>
      <c r="BJ293" s="2">
        <f t="shared" si="284"/>
        <v>0</v>
      </c>
      <c r="BK293" s="2">
        <f t="shared" si="285"/>
        <v>0</v>
      </c>
      <c r="BL293" s="83" t="str">
        <f t="shared" si="286"/>
        <v>N.A.</v>
      </c>
      <c r="BM293" s="2">
        <f t="shared" si="287"/>
        <v>1812903</v>
      </c>
      <c r="BO293" s="2">
        <v>302</v>
      </c>
      <c r="BP293">
        <f t="shared" si="288"/>
        <v>6098</v>
      </c>
      <c r="BQ293">
        <f t="shared" si="289"/>
        <v>1841596</v>
      </c>
      <c r="BR293" s="2">
        <f t="shared" si="290"/>
        <v>0</v>
      </c>
      <c r="BS293" s="2">
        <f t="shared" si="291"/>
        <v>0</v>
      </c>
      <c r="BT293" s="2">
        <f t="shared" si="292"/>
        <v>0</v>
      </c>
      <c r="BU293" s="2">
        <f t="shared" si="293"/>
        <v>0</v>
      </c>
      <c r="BV293" s="84">
        <f t="shared" si="294"/>
        <v>0</v>
      </c>
      <c r="BW293" s="2">
        <f t="shared" si="295"/>
        <v>0</v>
      </c>
      <c r="BX293" s="2">
        <f t="shared" si="296"/>
        <v>0</v>
      </c>
      <c r="BY293" s="2">
        <f t="shared" si="297"/>
        <v>0</v>
      </c>
      <c r="BZ293" s="83" t="str">
        <f t="shared" si="298"/>
        <v>N.A.</v>
      </c>
      <c r="CA293" s="2">
        <f t="shared" si="299"/>
        <v>1841596</v>
      </c>
    </row>
    <row r="294" spans="1:79" x14ac:dyDescent="0.2">
      <c r="A294">
        <v>287</v>
      </c>
      <c r="B294" s="2">
        <v>4</v>
      </c>
      <c r="C294" s="2">
        <v>5949</v>
      </c>
      <c r="D294" s="2" t="s">
        <v>255</v>
      </c>
      <c r="E294" s="2">
        <v>4900032</v>
      </c>
      <c r="F294" s="2">
        <v>1036.7</v>
      </c>
      <c r="G294" s="2">
        <v>4931</v>
      </c>
      <c r="H294" s="2">
        <v>5111968</v>
      </c>
      <c r="I294" s="2">
        <v>12109</v>
      </c>
      <c r="J294" s="82"/>
      <c r="K294" s="2">
        <v>1025</v>
      </c>
      <c r="L294" s="2">
        <f t="shared" si="242"/>
        <v>5128</v>
      </c>
      <c r="M294" s="2">
        <f t="shared" si="243"/>
        <v>5256200</v>
      </c>
      <c r="N294" s="2">
        <f t="shared" si="244"/>
        <v>0</v>
      </c>
      <c r="O294" s="2">
        <f t="shared" si="245"/>
        <v>0</v>
      </c>
      <c r="P294" s="2">
        <f t="shared" si="246"/>
        <v>0</v>
      </c>
      <c r="Q294" s="2">
        <f t="shared" si="247"/>
        <v>0</v>
      </c>
      <c r="R294" s="84">
        <f t="shared" si="248"/>
        <v>0</v>
      </c>
      <c r="S294" s="2">
        <f t="shared" si="249"/>
        <v>0</v>
      </c>
      <c r="T294" s="2">
        <f t="shared" si="250"/>
        <v>0</v>
      </c>
      <c r="U294" s="2">
        <f t="shared" si="251"/>
        <v>0</v>
      </c>
      <c r="V294" s="83" t="str">
        <f t="shared" si="240"/>
        <v>N.A.</v>
      </c>
      <c r="W294" s="2">
        <f t="shared" si="252"/>
        <v>5256200</v>
      </c>
      <c r="X294" s="82"/>
      <c r="Y294" s="2">
        <v>1011</v>
      </c>
      <c r="Z294">
        <f t="shared" si="253"/>
        <v>5333</v>
      </c>
      <c r="AA294">
        <f t="shared" si="254"/>
        <v>5391663</v>
      </c>
      <c r="AB294" s="2">
        <f t="shared" si="255"/>
        <v>0</v>
      </c>
      <c r="AC294" s="2">
        <f t="shared" si="256"/>
        <v>0</v>
      </c>
      <c r="AD294" s="2">
        <f t="shared" si="257"/>
        <v>0</v>
      </c>
      <c r="AE294" s="2">
        <f t="shared" si="258"/>
        <v>0</v>
      </c>
      <c r="AF294" s="84">
        <f t="shared" si="259"/>
        <v>0</v>
      </c>
      <c r="AG294" s="2">
        <f t="shared" si="260"/>
        <v>0</v>
      </c>
      <c r="AH294" s="2">
        <f t="shared" si="261"/>
        <v>0</v>
      </c>
      <c r="AI294" s="2">
        <f t="shared" si="262"/>
        <v>0</v>
      </c>
      <c r="AJ294" s="83" t="str">
        <f t="shared" si="263"/>
        <v>N.A.</v>
      </c>
      <c r="AK294" s="2">
        <f t="shared" si="264"/>
        <v>5391663</v>
      </c>
      <c r="AM294" s="2">
        <v>993</v>
      </c>
      <c r="AN294">
        <f t="shared" si="265"/>
        <v>5546</v>
      </c>
      <c r="AO294">
        <f t="shared" si="266"/>
        <v>5507178</v>
      </c>
      <c r="AP294" s="2">
        <f t="shared" si="241"/>
        <v>0</v>
      </c>
      <c r="AQ294" s="2">
        <f t="shared" si="267"/>
        <v>0</v>
      </c>
      <c r="AR294" s="2">
        <f t="shared" si="268"/>
        <v>0</v>
      </c>
      <c r="AS294" s="2">
        <f t="shared" si="269"/>
        <v>0</v>
      </c>
      <c r="AT294" s="84">
        <f t="shared" si="270"/>
        <v>0</v>
      </c>
      <c r="AU294" s="2">
        <f t="shared" si="271"/>
        <v>0</v>
      </c>
      <c r="AV294" s="2">
        <f t="shared" si="272"/>
        <v>0</v>
      </c>
      <c r="AW294" s="2">
        <f t="shared" si="273"/>
        <v>0</v>
      </c>
      <c r="AX294" s="83" t="str">
        <f t="shared" si="274"/>
        <v>N.A.</v>
      </c>
      <c r="AY294" s="2">
        <f t="shared" si="275"/>
        <v>5507178</v>
      </c>
      <c r="AZ294" s="82"/>
      <c r="BA294" s="2">
        <v>974</v>
      </c>
      <c r="BB294">
        <f t="shared" si="276"/>
        <v>5768</v>
      </c>
      <c r="BC294">
        <f t="shared" si="277"/>
        <v>5618032</v>
      </c>
      <c r="BD294" s="2">
        <f t="shared" si="278"/>
        <v>0</v>
      </c>
      <c r="BE294" s="2">
        <f t="shared" si="279"/>
        <v>0</v>
      </c>
      <c r="BF294" s="2">
        <f t="shared" si="280"/>
        <v>0</v>
      </c>
      <c r="BG294" s="2">
        <f t="shared" si="281"/>
        <v>0</v>
      </c>
      <c r="BH294" s="84">
        <f t="shared" si="282"/>
        <v>0</v>
      </c>
      <c r="BI294" s="2">
        <f t="shared" si="283"/>
        <v>0</v>
      </c>
      <c r="BJ294" s="2">
        <f t="shared" si="284"/>
        <v>0</v>
      </c>
      <c r="BK294" s="2">
        <f t="shared" si="285"/>
        <v>0</v>
      </c>
      <c r="BL294" s="83" t="str">
        <f t="shared" si="286"/>
        <v>N.A.</v>
      </c>
      <c r="BM294" s="2">
        <f t="shared" si="287"/>
        <v>5618032</v>
      </c>
      <c r="BO294" s="2">
        <v>973</v>
      </c>
      <c r="BP294">
        <f t="shared" si="288"/>
        <v>5999</v>
      </c>
      <c r="BQ294">
        <f t="shared" si="289"/>
        <v>5837027</v>
      </c>
      <c r="BR294" s="2">
        <f t="shared" si="290"/>
        <v>0</v>
      </c>
      <c r="BS294" s="2">
        <f t="shared" si="291"/>
        <v>0</v>
      </c>
      <c r="BT294" s="2">
        <f t="shared" si="292"/>
        <v>0</v>
      </c>
      <c r="BU294" s="2">
        <f t="shared" si="293"/>
        <v>0</v>
      </c>
      <c r="BV294" s="84">
        <f t="shared" si="294"/>
        <v>0</v>
      </c>
      <c r="BW294" s="2">
        <f t="shared" si="295"/>
        <v>0</v>
      </c>
      <c r="BX294" s="2">
        <f t="shared" si="296"/>
        <v>0</v>
      </c>
      <c r="BY294" s="2">
        <f t="shared" si="297"/>
        <v>0</v>
      </c>
      <c r="BZ294" s="83" t="str">
        <f t="shared" si="298"/>
        <v>N.A.</v>
      </c>
      <c r="CA294" s="2">
        <f t="shared" si="299"/>
        <v>5837027</v>
      </c>
    </row>
    <row r="295" spans="1:79" x14ac:dyDescent="0.2">
      <c r="A295">
        <v>288</v>
      </c>
      <c r="B295" s="2">
        <v>13</v>
      </c>
      <c r="C295" s="2">
        <v>5976</v>
      </c>
      <c r="D295" s="2" t="s">
        <v>256</v>
      </c>
      <c r="E295" s="2">
        <v>4936128</v>
      </c>
      <c r="F295" s="2">
        <v>1066.3</v>
      </c>
      <c r="G295" s="2">
        <v>4931</v>
      </c>
      <c r="H295" s="2">
        <v>5257925</v>
      </c>
      <c r="I295" s="2">
        <v>0</v>
      </c>
      <c r="J295" s="82"/>
      <c r="K295" s="2">
        <v>1061</v>
      </c>
      <c r="L295" s="2">
        <f t="shared" si="242"/>
        <v>5128</v>
      </c>
      <c r="M295" s="2">
        <f t="shared" si="243"/>
        <v>5440808</v>
      </c>
      <c r="N295" s="2">
        <f t="shared" si="244"/>
        <v>0</v>
      </c>
      <c r="O295" s="2">
        <f t="shared" si="245"/>
        <v>0</v>
      </c>
      <c r="P295" s="2">
        <f t="shared" si="246"/>
        <v>0</v>
      </c>
      <c r="Q295" s="2">
        <f t="shared" si="247"/>
        <v>0</v>
      </c>
      <c r="R295" s="84">
        <f t="shared" si="248"/>
        <v>0</v>
      </c>
      <c r="S295" s="2">
        <f t="shared" si="249"/>
        <v>0</v>
      </c>
      <c r="T295" s="2">
        <f t="shared" si="250"/>
        <v>0</v>
      </c>
      <c r="U295" s="2">
        <f t="shared" si="251"/>
        <v>0</v>
      </c>
      <c r="V295" s="83" t="str">
        <f t="shared" si="240"/>
        <v>N.A.</v>
      </c>
      <c r="W295" s="2">
        <f t="shared" si="252"/>
        <v>5440808</v>
      </c>
      <c r="X295" s="82"/>
      <c r="Y295" s="2">
        <v>1048</v>
      </c>
      <c r="Z295">
        <f t="shared" si="253"/>
        <v>5333</v>
      </c>
      <c r="AA295">
        <f t="shared" si="254"/>
        <v>5588984</v>
      </c>
      <c r="AB295" s="2">
        <f t="shared" si="255"/>
        <v>0</v>
      </c>
      <c r="AC295" s="2">
        <f t="shared" si="256"/>
        <v>0</v>
      </c>
      <c r="AD295" s="2">
        <f t="shared" si="257"/>
        <v>0</v>
      </c>
      <c r="AE295" s="2">
        <f t="shared" si="258"/>
        <v>0</v>
      </c>
      <c r="AF295" s="84">
        <f t="shared" si="259"/>
        <v>0</v>
      </c>
      <c r="AG295" s="2">
        <f t="shared" si="260"/>
        <v>0</v>
      </c>
      <c r="AH295" s="2">
        <f t="shared" si="261"/>
        <v>0</v>
      </c>
      <c r="AI295" s="2">
        <f t="shared" si="262"/>
        <v>0</v>
      </c>
      <c r="AJ295" s="83" t="str">
        <f t="shared" si="263"/>
        <v>N.A.</v>
      </c>
      <c r="AK295" s="2">
        <f t="shared" si="264"/>
        <v>5588984</v>
      </c>
      <c r="AM295" s="2">
        <v>1035</v>
      </c>
      <c r="AN295">
        <f t="shared" si="265"/>
        <v>5546</v>
      </c>
      <c r="AO295">
        <f t="shared" si="266"/>
        <v>5740110</v>
      </c>
      <c r="AP295" s="2">
        <f t="shared" si="241"/>
        <v>0</v>
      </c>
      <c r="AQ295" s="2">
        <f t="shared" si="267"/>
        <v>0</v>
      </c>
      <c r="AR295" s="2">
        <f t="shared" si="268"/>
        <v>0</v>
      </c>
      <c r="AS295" s="2">
        <f t="shared" si="269"/>
        <v>0</v>
      </c>
      <c r="AT295" s="84">
        <f t="shared" si="270"/>
        <v>0</v>
      </c>
      <c r="AU295" s="2">
        <f t="shared" si="271"/>
        <v>0</v>
      </c>
      <c r="AV295" s="2">
        <f t="shared" si="272"/>
        <v>0</v>
      </c>
      <c r="AW295" s="2">
        <f t="shared" si="273"/>
        <v>0</v>
      </c>
      <c r="AX295" s="83" t="str">
        <f t="shared" si="274"/>
        <v>N.A.</v>
      </c>
      <c r="AY295" s="2">
        <f t="shared" si="275"/>
        <v>5740110</v>
      </c>
      <c r="AZ295" s="82"/>
      <c r="BA295" s="2">
        <v>1025</v>
      </c>
      <c r="BB295">
        <f t="shared" si="276"/>
        <v>5768</v>
      </c>
      <c r="BC295">
        <f t="shared" si="277"/>
        <v>5912200</v>
      </c>
      <c r="BD295" s="2">
        <f t="shared" si="278"/>
        <v>0</v>
      </c>
      <c r="BE295" s="2">
        <f t="shared" si="279"/>
        <v>0</v>
      </c>
      <c r="BF295" s="2">
        <f t="shared" si="280"/>
        <v>0</v>
      </c>
      <c r="BG295" s="2">
        <f t="shared" si="281"/>
        <v>0</v>
      </c>
      <c r="BH295" s="84">
        <f t="shared" si="282"/>
        <v>0</v>
      </c>
      <c r="BI295" s="2">
        <f t="shared" si="283"/>
        <v>0</v>
      </c>
      <c r="BJ295" s="2">
        <f t="shared" si="284"/>
        <v>0</v>
      </c>
      <c r="BK295" s="2">
        <f t="shared" si="285"/>
        <v>0</v>
      </c>
      <c r="BL295" s="83" t="str">
        <f t="shared" si="286"/>
        <v>N.A.</v>
      </c>
      <c r="BM295" s="2">
        <f t="shared" si="287"/>
        <v>5912200</v>
      </c>
      <c r="BO295" s="2">
        <v>1019</v>
      </c>
      <c r="BP295">
        <f t="shared" si="288"/>
        <v>5999</v>
      </c>
      <c r="BQ295">
        <f t="shared" si="289"/>
        <v>6112981</v>
      </c>
      <c r="BR295" s="2">
        <f t="shared" si="290"/>
        <v>0</v>
      </c>
      <c r="BS295" s="2">
        <f t="shared" si="291"/>
        <v>0</v>
      </c>
      <c r="BT295" s="2">
        <f t="shared" si="292"/>
        <v>0</v>
      </c>
      <c r="BU295" s="2">
        <f t="shared" si="293"/>
        <v>0</v>
      </c>
      <c r="BV295" s="84">
        <f t="shared" si="294"/>
        <v>0</v>
      </c>
      <c r="BW295" s="2">
        <f t="shared" si="295"/>
        <v>0</v>
      </c>
      <c r="BX295" s="2">
        <f t="shared" si="296"/>
        <v>0</v>
      </c>
      <c r="BY295" s="2">
        <f t="shared" si="297"/>
        <v>0</v>
      </c>
      <c r="BZ295" s="83" t="str">
        <f t="shared" si="298"/>
        <v>N.A.</v>
      </c>
      <c r="CA295" s="2">
        <f t="shared" si="299"/>
        <v>6112981</v>
      </c>
    </row>
    <row r="296" spans="1:79" x14ac:dyDescent="0.2">
      <c r="A296">
        <v>289</v>
      </c>
      <c r="B296" s="2">
        <v>4</v>
      </c>
      <c r="C296" s="2">
        <v>5994</v>
      </c>
      <c r="D296" s="2" t="s">
        <v>257</v>
      </c>
      <c r="E296" s="2">
        <v>4337442</v>
      </c>
      <c r="F296" s="2">
        <v>882.3</v>
      </c>
      <c r="G296" s="2">
        <v>4961</v>
      </c>
      <c r="H296" s="2">
        <v>4377090</v>
      </c>
      <c r="I296" s="2">
        <v>0</v>
      </c>
      <c r="J296" s="82"/>
      <c r="K296" s="2">
        <v>856</v>
      </c>
      <c r="L296" s="2">
        <f t="shared" si="242"/>
        <v>5158</v>
      </c>
      <c r="M296" s="2">
        <f t="shared" si="243"/>
        <v>4415248</v>
      </c>
      <c r="N296" s="2">
        <f t="shared" si="244"/>
        <v>0</v>
      </c>
      <c r="O296" s="2">
        <f t="shared" si="245"/>
        <v>5613</v>
      </c>
      <c r="P296" s="2">
        <f t="shared" si="246"/>
        <v>0</v>
      </c>
      <c r="Q296" s="2">
        <f t="shared" si="247"/>
        <v>5613</v>
      </c>
      <c r="R296" s="84">
        <f t="shared" si="248"/>
        <v>5613</v>
      </c>
      <c r="S296" s="2">
        <f t="shared" si="249"/>
        <v>0</v>
      </c>
      <c r="T296" s="2">
        <f t="shared" si="250"/>
        <v>1</v>
      </c>
      <c r="U296" s="2">
        <f t="shared" si="251"/>
        <v>1</v>
      </c>
      <c r="V296" s="83" t="str">
        <f t="shared" si="240"/>
        <v>101% Adj.</v>
      </c>
      <c r="W296" s="2">
        <f t="shared" si="252"/>
        <v>4420861</v>
      </c>
      <c r="X296" s="82"/>
      <c r="Y296" s="2">
        <v>849</v>
      </c>
      <c r="Z296">
        <f t="shared" si="253"/>
        <v>5363</v>
      </c>
      <c r="AA296">
        <f t="shared" si="254"/>
        <v>4553187</v>
      </c>
      <c r="AB296" s="2">
        <f t="shared" si="255"/>
        <v>0</v>
      </c>
      <c r="AC296" s="2">
        <f t="shared" si="256"/>
        <v>0</v>
      </c>
      <c r="AD296" s="2">
        <f t="shared" si="257"/>
        <v>0</v>
      </c>
      <c r="AE296" s="2">
        <f t="shared" si="258"/>
        <v>0</v>
      </c>
      <c r="AF296" s="84">
        <f t="shared" si="259"/>
        <v>0</v>
      </c>
      <c r="AG296" s="2">
        <f t="shared" si="260"/>
        <v>0</v>
      </c>
      <c r="AH296" s="2">
        <f t="shared" si="261"/>
        <v>0</v>
      </c>
      <c r="AI296" s="2">
        <f t="shared" si="262"/>
        <v>0</v>
      </c>
      <c r="AJ296" s="83" t="str">
        <f t="shared" si="263"/>
        <v>N.A.</v>
      </c>
      <c r="AK296" s="2">
        <f t="shared" si="264"/>
        <v>4553187</v>
      </c>
      <c r="AM296" s="2">
        <v>830</v>
      </c>
      <c r="AN296">
        <f t="shared" si="265"/>
        <v>5576</v>
      </c>
      <c r="AO296">
        <f t="shared" si="266"/>
        <v>4628080</v>
      </c>
      <c r="AP296" s="2">
        <f t="shared" si="241"/>
        <v>0</v>
      </c>
      <c r="AQ296" s="2">
        <f t="shared" si="267"/>
        <v>0</v>
      </c>
      <c r="AR296" s="2">
        <f t="shared" si="268"/>
        <v>0</v>
      </c>
      <c r="AS296" s="2">
        <f t="shared" si="269"/>
        <v>0</v>
      </c>
      <c r="AT296" s="84">
        <f t="shared" si="270"/>
        <v>0</v>
      </c>
      <c r="AU296" s="2">
        <f t="shared" si="271"/>
        <v>0</v>
      </c>
      <c r="AV296" s="2">
        <f t="shared" si="272"/>
        <v>0</v>
      </c>
      <c r="AW296" s="2">
        <f t="shared" si="273"/>
        <v>0</v>
      </c>
      <c r="AX296" s="83" t="str">
        <f t="shared" si="274"/>
        <v>N.A.</v>
      </c>
      <c r="AY296" s="2">
        <f t="shared" si="275"/>
        <v>4628080</v>
      </c>
      <c r="AZ296" s="82"/>
      <c r="BA296" s="2">
        <v>819</v>
      </c>
      <c r="BB296">
        <f t="shared" si="276"/>
        <v>5798</v>
      </c>
      <c r="BC296">
        <f t="shared" si="277"/>
        <v>4748562</v>
      </c>
      <c r="BD296" s="2">
        <f t="shared" si="278"/>
        <v>0</v>
      </c>
      <c r="BE296" s="2">
        <f t="shared" si="279"/>
        <v>0</v>
      </c>
      <c r="BF296" s="2">
        <f t="shared" si="280"/>
        <v>0</v>
      </c>
      <c r="BG296" s="2">
        <f t="shared" si="281"/>
        <v>0</v>
      </c>
      <c r="BH296" s="84">
        <f t="shared" si="282"/>
        <v>0</v>
      </c>
      <c r="BI296" s="2">
        <f t="shared" si="283"/>
        <v>0</v>
      </c>
      <c r="BJ296" s="2">
        <f t="shared" si="284"/>
        <v>0</v>
      </c>
      <c r="BK296" s="2">
        <f t="shared" si="285"/>
        <v>0</v>
      </c>
      <c r="BL296" s="83" t="str">
        <f t="shared" si="286"/>
        <v>N.A.</v>
      </c>
      <c r="BM296" s="2">
        <f t="shared" si="287"/>
        <v>4748562</v>
      </c>
      <c r="BO296" s="2">
        <v>791</v>
      </c>
      <c r="BP296">
        <f t="shared" si="288"/>
        <v>6029</v>
      </c>
      <c r="BQ296">
        <f t="shared" si="289"/>
        <v>4768939</v>
      </c>
      <c r="BR296" s="2">
        <f t="shared" si="290"/>
        <v>0</v>
      </c>
      <c r="BS296" s="2">
        <f t="shared" si="291"/>
        <v>27109</v>
      </c>
      <c r="BT296" s="2">
        <f t="shared" si="292"/>
        <v>0</v>
      </c>
      <c r="BU296" s="2">
        <f t="shared" si="293"/>
        <v>27109</v>
      </c>
      <c r="BV296" s="84">
        <f t="shared" si="294"/>
        <v>27109</v>
      </c>
      <c r="BW296" s="2">
        <f t="shared" si="295"/>
        <v>0</v>
      </c>
      <c r="BX296" s="2">
        <f t="shared" si="296"/>
        <v>1</v>
      </c>
      <c r="BY296" s="2">
        <f t="shared" si="297"/>
        <v>1</v>
      </c>
      <c r="BZ296" s="83" t="str">
        <f t="shared" si="298"/>
        <v>101% Adj.</v>
      </c>
      <c r="CA296" s="2">
        <f t="shared" si="299"/>
        <v>4796048</v>
      </c>
    </row>
    <row r="297" spans="1:79" x14ac:dyDescent="0.2">
      <c r="A297">
        <v>290</v>
      </c>
      <c r="B297" s="2">
        <v>13</v>
      </c>
      <c r="C297" s="2">
        <v>6003</v>
      </c>
      <c r="D297" s="2" t="s">
        <v>258</v>
      </c>
      <c r="E297" s="2">
        <v>1945320</v>
      </c>
      <c r="F297" s="2">
        <v>376.7</v>
      </c>
      <c r="G297" s="2">
        <v>4943</v>
      </c>
      <c r="H297" s="2">
        <v>1862028</v>
      </c>
      <c r="I297" s="2">
        <v>66634</v>
      </c>
      <c r="J297" s="82"/>
      <c r="K297" s="2">
        <v>367</v>
      </c>
      <c r="L297" s="2">
        <f t="shared" si="242"/>
        <v>5140</v>
      </c>
      <c r="M297" s="2">
        <f t="shared" si="243"/>
        <v>1886380</v>
      </c>
      <c r="N297" s="2">
        <f t="shared" si="244"/>
        <v>41258</v>
      </c>
      <c r="O297" s="2">
        <f t="shared" si="245"/>
        <v>0</v>
      </c>
      <c r="P297" s="2">
        <f t="shared" si="246"/>
        <v>41258</v>
      </c>
      <c r="Q297" s="2">
        <f t="shared" si="247"/>
        <v>0</v>
      </c>
      <c r="R297" s="84">
        <f t="shared" si="248"/>
        <v>41258</v>
      </c>
      <c r="S297" s="2">
        <f t="shared" si="249"/>
        <v>2</v>
      </c>
      <c r="T297" s="2">
        <f t="shared" si="250"/>
        <v>0</v>
      </c>
      <c r="U297" s="2">
        <f t="shared" si="251"/>
        <v>2</v>
      </c>
      <c r="V297" s="83" t="str">
        <f t="shared" si="240"/>
        <v>70% Adj.</v>
      </c>
      <c r="W297" s="2">
        <f t="shared" si="252"/>
        <v>1927638</v>
      </c>
      <c r="X297" s="82"/>
      <c r="Y297" s="2">
        <v>362</v>
      </c>
      <c r="Z297">
        <f t="shared" si="253"/>
        <v>5345</v>
      </c>
      <c r="AA297">
        <f t="shared" si="254"/>
        <v>1934890</v>
      </c>
      <c r="AB297" s="2">
        <f t="shared" si="255"/>
        <v>6258</v>
      </c>
      <c r="AC297" s="2">
        <f t="shared" si="256"/>
        <v>0</v>
      </c>
      <c r="AD297" s="2">
        <f t="shared" si="257"/>
        <v>6258</v>
      </c>
      <c r="AE297" s="2">
        <f t="shared" si="258"/>
        <v>0</v>
      </c>
      <c r="AF297" s="84">
        <f t="shared" si="259"/>
        <v>6258</v>
      </c>
      <c r="AG297" s="2">
        <f t="shared" si="260"/>
        <v>2</v>
      </c>
      <c r="AH297" s="2">
        <f t="shared" si="261"/>
        <v>0</v>
      </c>
      <c r="AI297" s="2">
        <f t="shared" si="262"/>
        <v>2</v>
      </c>
      <c r="AJ297" s="83" t="str">
        <f t="shared" si="263"/>
        <v>60% Adj.</v>
      </c>
      <c r="AK297" s="2">
        <f t="shared" si="264"/>
        <v>1941148</v>
      </c>
      <c r="AM297" s="2">
        <v>346</v>
      </c>
      <c r="AN297">
        <f t="shared" si="265"/>
        <v>5558</v>
      </c>
      <c r="AO297">
        <f t="shared" si="266"/>
        <v>1923068</v>
      </c>
      <c r="AP297" s="2">
        <f t="shared" si="241"/>
        <v>11126</v>
      </c>
      <c r="AQ297" s="2">
        <f t="shared" si="267"/>
        <v>31171</v>
      </c>
      <c r="AR297" s="2">
        <f t="shared" si="268"/>
        <v>0</v>
      </c>
      <c r="AS297" s="2">
        <f t="shared" si="269"/>
        <v>31171</v>
      </c>
      <c r="AT297" s="84">
        <f t="shared" si="270"/>
        <v>31171</v>
      </c>
      <c r="AU297" s="2">
        <f t="shared" si="271"/>
        <v>0</v>
      </c>
      <c r="AV297" s="2">
        <f t="shared" si="272"/>
        <v>1</v>
      </c>
      <c r="AW297" s="2">
        <f t="shared" si="273"/>
        <v>1</v>
      </c>
      <c r="AX297" s="83" t="str">
        <f t="shared" si="274"/>
        <v>101% Adj.</v>
      </c>
      <c r="AY297" s="2">
        <f t="shared" si="275"/>
        <v>1954239</v>
      </c>
      <c r="AZ297" s="82"/>
      <c r="BA297" s="2">
        <v>334</v>
      </c>
      <c r="BB297">
        <f t="shared" si="276"/>
        <v>5780</v>
      </c>
      <c r="BC297">
        <f t="shared" si="277"/>
        <v>1930520</v>
      </c>
      <c r="BD297" s="2">
        <f t="shared" si="278"/>
        <v>5920</v>
      </c>
      <c r="BE297" s="2">
        <f t="shared" si="279"/>
        <v>11779</v>
      </c>
      <c r="BF297" s="2">
        <f t="shared" si="280"/>
        <v>0</v>
      </c>
      <c r="BG297" s="2">
        <f t="shared" si="281"/>
        <v>11779</v>
      </c>
      <c r="BH297" s="84">
        <f t="shared" si="282"/>
        <v>11779</v>
      </c>
      <c r="BI297" s="2">
        <f t="shared" si="283"/>
        <v>0</v>
      </c>
      <c r="BJ297" s="2">
        <f t="shared" si="284"/>
        <v>1</v>
      </c>
      <c r="BK297" s="2">
        <f t="shared" si="285"/>
        <v>1</v>
      </c>
      <c r="BL297" s="83" t="str">
        <f t="shared" si="286"/>
        <v>101% Adj.</v>
      </c>
      <c r="BM297" s="2">
        <f t="shared" si="287"/>
        <v>1942299</v>
      </c>
      <c r="BO297" s="2">
        <v>335</v>
      </c>
      <c r="BP297">
        <f t="shared" si="288"/>
        <v>6011</v>
      </c>
      <c r="BQ297">
        <f t="shared" si="289"/>
        <v>2013685</v>
      </c>
      <c r="BR297" s="2">
        <f t="shared" si="290"/>
        <v>0</v>
      </c>
      <c r="BS297" s="2">
        <f t="shared" si="291"/>
        <v>0</v>
      </c>
      <c r="BT297" s="2">
        <f t="shared" si="292"/>
        <v>0</v>
      </c>
      <c r="BU297" s="2">
        <f t="shared" si="293"/>
        <v>0</v>
      </c>
      <c r="BV297" s="84">
        <f t="shared" si="294"/>
        <v>0</v>
      </c>
      <c r="BW297" s="2">
        <f t="shared" si="295"/>
        <v>0</v>
      </c>
      <c r="BX297" s="2">
        <f t="shared" si="296"/>
        <v>0</v>
      </c>
      <c r="BY297" s="2">
        <f t="shared" si="297"/>
        <v>0</v>
      </c>
      <c r="BZ297" s="83" t="str">
        <f t="shared" si="298"/>
        <v>N.A.</v>
      </c>
      <c r="CA297" s="2">
        <f t="shared" si="299"/>
        <v>2013685</v>
      </c>
    </row>
    <row r="298" spans="1:79" x14ac:dyDescent="0.2">
      <c r="A298">
        <v>291</v>
      </c>
      <c r="B298" s="2">
        <v>15</v>
      </c>
      <c r="C298" s="2">
        <v>6012</v>
      </c>
      <c r="D298" s="2" t="s">
        <v>259</v>
      </c>
      <c r="E298" s="2">
        <v>3365140</v>
      </c>
      <c r="F298" s="2">
        <v>644</v>
      </c>
      <c r="G298" s="2">
        <v>4939</v>
      </c>
      <c r="H298" s="2">
        <v>3180716</v>
      </c>
      <c r="I298" s="2">
        <v>147539</v>
      </c>
      <c r="J298" s="82"/>
      <c r="K298" s="2">
        <v>641</v>
      </c>
      <c r="L298" s="2">
        <f t="shared" si="242"/>
        <v>5136</v>
      </c>
      <c r="M298" s="2">
        <f t="shared" si="243"/>
        <v>3292176</v>
      </c>
      <c r="N298" s="2">
        <f t="shared" si="244"/>
        <v>51075</v>
      </c>
      <c r="O298" s="2">
        <f t="shared" si="245"/>
        <v>0</v>
      </c>
      <c r="P298" s="2">
        <f t="shared" si="246"/>
        <v>51075</v>
      </c>
      <c r="Q298" s="2">
        <f t="shared" si="247"/>
        <v>0</v>
      </c>
      <c r="R298" s="84">
        <f t="shared" si="248"/>
        <v>51075</v>
      </c>
      <c r="S298" s="2">
        <f t="shared" si="249"/>
        <v>2</v>
      </c>
      <c r="T298" s="2">
        <f t="shared" si="250"/>
        <v>0</v>
      </c>
      <c r="U298" s="2">
        <f t="shared" si="251"/>
        <v>2</v>
      </c>
      <c r="V298" s="83" t="str">
        <f t="shared" si="240"/>
        <v>70% Adj.</v>
      </c>
      <c r="W298" s="2">
        <f t="shared" si="252"/>
        <v>3343251</v>
      </c>
      <c r="X298" s="82"/>
      <c r="Y298" s="2">
        <v>614</v>
      </c>
      <c r="Z298">
        <f t="shared" si="253"/>
        <v>5341</v>
      </c>
      <c r="AA298">
        <f t="shared" si="254"/>
        <v>3279374</v>
      </c>
      <c r="AB298" s="2">
        <f t="shared" si="255"/>
        <v>51460</v>
      </c>
      <c r="AC298" s="2">
        <f t="shared" si="256"/>
        <v>45724</v>
      </c>
      <c r="AD298" s="2">
        <f t="shared" si="257"/>
        <v>51460</v>
      </c>
      <c r="AE298" s="2">
        <f t="shared" si="258"/>
        <v>0</v>
      </c>
      <c r="AF298" s="84">
        <f t="shared" si="259"/>
        <v>51460</v>
      </c>
      <c r="AG298" s="2">
        <f t="shared" si="260"/>
        <v>2</v>
      </c>
      <c r="AH298" s="2">
        <f t="shared" si="261"/>
        <v>0</v>
      </c>
      <c r="AI298" s="2">
        <f t="shared" si="262"/>
        <v>2</v>
      </c>
      <c r="AJ298" s="83" t="str">
        <f t="shared" si="263"/>
        <v>60% Adj.</v>
      </c>
      <c r="AK298" s="2">
        <f t="shared" si="264"/>
        <v>3330834</v>
      </c>
      <c r="AM298" s="2">
        <v>580</v>
      </c>
      <c r="AN298">
        <f t="shared" si="265"/>
        <v>5554</v>
      </c>
      <c r="AO298">
        <f t="shared" si="266"/>
        <v>3221320</v>
      </c>
      <c r="AP298" s="2">
        <f t="shared" si="241"/>
        <v>71910</v>
      </c>
      <c r="AQ298" s="2">
        <f t="shared" si="267"/>
        <v>90848</v>
      </c>
      <c r="AR298" s="2">
        <f t="shared" si="268"/>
        <v>0</v>
      </c>
      <c r="AS298" s="2">
        <f t="shared" si="269"/>
        <v>90848</v>
      </c>
      <c r="AT298" s="84">
        <f t="shared" si="270"/>
        <v>90848</v>
      </c>
      <c r="AU298" s="2">
        <f t="shared" si="271"/>
        <v>0</v>
      </c>
      <c r="AV298" s="2">
        <f t="shared" si="272"/>
        <v>1</v>
      </c>
      <c r="AW298" s="2">
        <f t="shared" si="273"/>
        <v>1</v>
      </c>
      <c r="AX298" s="83" t="str">
        <f t="shared" si="274"/>
        <v>101% Adj.</v>
      </c>
      <c r="AY298" s="2">
        <f t="shared" si="275"/>
        <v>3312168</v>
      </c>
      <c r="AZ298" s="82"/>
      <c r="BA298" s="2">
        <v>561</v>
      </c>
      <c r="BB298">
        <f t="shared" si="276"/>
        <v>5776</v>
      </c>
      <c r="BC298">
        <f t="shared" si="277"/>
        <v>3240336</v>
      </c>
      <c r="BD298" s="2">
        <f t="shared" si="278"/>
        <v>49922</v>
      </c>
      <c r="BE298" s="2">
        <f t="shared" si="279"/>
        <v>13197</v>
      </c>
      <c r="BF298" s="2">
        <f t="shared" si="280"/>
        <v>49922</v>
      </c>
      <c r="BG298" s="2">
        <f t="shared" si="281"/>
        <v>0</v>
      </c>
      <c r="BH298" s="84">
        <f t="shared" si="282"/>
        <v>49922</v>
      </c>
      <c r="BI298" s="2">
        <f t="shared" si="283"/>
        <v>2</v>
      </c>
      <c r="BJ298" s="2">
        <f t="shared" si="284"/>
        <v>0</v>
      </c>
      <c r="BK298" s="2">
        <f t="shared" si="285"/>
        <v>2</v>
      </c>
      <c r="BL298" s="83" t="str">
        <f t="shared" si="286"/>
        <v>40% Adj.</v>
      </c>
      <c r="BM298" s="2">
        <f t="shared" si="287"/>
        <v>3290258</v>
      </c>
      <c r="BO298" s="2">
        <v>536</v>
      </c>
      <c r="BP298">
        <f t="shared" si="288"/>
        <v>6007</v>
      </c>
      <c r="BQ298">
        <f t="shared" si="289"/>
        <v>3219752</v>
      </c>
      <c r="BR298" s="2">
        <f t="shared" si="290"/>
        <v>43616</v>
      </c>
      <c r="BS298" s="2">
        <f t="shared" si="291"/>
        <v>52987</v>
      </c>
      <c r="BT298" s="2">
        <f t="shared" si="292"/>
        <v>0</v>
      </c>
      <c r="BU298" s="2">
        <f t="shared" si="293"/>
        <v>52987</v>
      </c>
      <c r="BV298" s="84">
        <f t="shared" si="294"/>
        <v>52987</v>
      </c>
      <c r="BW298" s="2">
        <f t="shared" si="295"/>
        <v>0</v>
      </c>
      <c r="BX298" s="2">
        <f t="shared" si="296"/>
        <v>1</v>
      </c>
      <c r="BY298" s="2">
        <f t="shared" si="297"/>
        <v>1</v>
      </c>
      <c r="BZ298" s="83" t="str">
        <f t="shared" si="298"/>
        <v>101% Adj.</v>
      </c>
      <c r="CA298" s="2">
        <f t="shared" si="299"/>
        <v>3272739</v>
      </c>
    </row>
    <row r="299" spans="1:79" x14ac:dyDescent="0.2">
      <c r="A299">
        <v>292</v>
      </c>
      <c r="B299" s="2">
        <v>4</v>
      </c>
      <c r="C299" s="2">
        <v>6030</v>
      </c>
      <c r="D299" s="2" t="s">
        <v>260</v>
      </c>
      <c r="E299" s="2">
        <v>4201792</v>
      </c>
      <c r="F299" s="2">
        <v>934</v>
      </c>
      <c r="G299" s="2">
        <v>4931</v>
      </c>
      <c r="H299" s="2">
        <v>4605554</v>
      </c>
      <c r="I299" s="2">
        <v>0</v>
      </c>
      <c r="J299" s="82"/>
      <c r="K299" s="2">
        <v>932</v>
      </c>
      <c r="L299" s="2">
        <f t="shared" si="242"/>
        <v>5128</v>
      </c>
      <c r="M299" s="2">
        <f t="shared" si="243"/>
        <v>4779296</v>
      </c>
      <c r="N299" s="2">
        <f t="shared" si="244"/>
        <v>0</v>
      </c>
      <c r="O299" s="2">
        <f t="shared" si="245"/>
        <v>0</v>
      </c>
      <c r="P299" s="2">
        <f t="shared" si="246"/>
        <v>0</v>
      </c>
      <c r="Q299" s="2">
        <f t="shared" si="247"/>
        <v>0</v>
      </c>
      <c r="R299" s="84">
        <f t="shared" si="248"/>
        <v>0</v>
      </c>
      <c r="S299" s="2">
        <f t="shared" si="249"/>
        <v>0</v>
      </c>
      <c r="T299" s="2">
        <f t="shared" si="250"/>
        <v>0</v>
      </c>
      <c r="U299" s="2">
        <f t="shared" si="251"/>
        <v>0</v>
      </c>
      <c r="V299" s="83" t="str">
        <f t="shared" si="240"/>
        <v>N.A.</v>
      </c>
      <c r="W299" s="2">
        <f t="shared" si="252"/>
        <v>4779296</v>
      </c>
      <c r="X299" s="82"/>
      <c r="Y299" s="2">
        <v>945</v>
      </c>
      <c r="Z299">
        <f t="shared" si="253"/>
        <v>5333</v>
      </c>
      <c r="AA299">
        <f t="shared" si="254"/>
        <v>5039685</v>
      </c>
      <c r="AB299" s="2">
        <f t="shared" si="255"/>
        <v>0</v>
      </c>
      <c r="AC299" s="2">
        <f t="shared" si="256"/>
        <v>0</v>
      </c>
      <c r="AD299" s="2">
        <f t="shared" si="257"/>
        <v>0</v>
      </c>
      <c r="AE299" s="2">
        <f t="shared" si="258"/>
        <v>0</v>
      </c>
      <c r="AF299" s="84">
        <f t="shared" si="259"/>
        <v>0</v>
      </c>
      <c r="AG299" s="2">
        <f t="shared" si="260"/>
        <v>0</v>
      </c>
      <c r="AH299" s="2">
        <f t="shared" si="261"/>
        <v>0</v>
      </c>
      <c r="AI299" s="2">
        <f t="shared" si="262"/>
        <v>0</v>
      </c>
      <c r="AJ299" s="83" t="str">
        <f t="shared" si="263"/>
        <v>N.A.</v>
      </c>
      <c r="AK299" s="2">
        <f t="shared" si="264"/>
        <v>5039685</v>
      </c>
      <c r="AM299" s="2">
        <v>969</v>
      </c>
      <c r="AN299">
        <f t="shared" si="265"/>
        <v>5546</v>
      </c>
      <c r="AO299">
        <f t="shared" si="266"/>
        <v>5374074</v>
      </c>
      <c r="AP299" s="2">
        <f t="shared" si="241"/>
        <v>0</v>
      </c>
      <c r="AQ299" s="2">
        <f t="shared" si="267"/>
        <v>0</v>
      </c>
      <c r="AR299" s="2">
        <f t="shared" si="268"/>
        <v>0</v>
      </c>
      <c r="AS299" s="2">
        <f t="shared" si="269"/>
        <v>0</v>
      </c>
      <c r="AT299" s="84">
        <f t="shared" si="270"/>
        <v>0</v>
      </c>
      <c r="AU299" s="2">
        <f t="shared" si="271"/>
        <v>0</v>
      </c>
      <c r="AV299" s="2">
        <f t="shared" si="272"/>
        <v>0</v>
      </c>
      <c r="AW299" s="2">
        <f t="shared" si="273"/>
        <v>0</v>
      </c>
      <c r="AX299" s="83" t="str">
        <f t="shared" si="274"/>
        <v>N.A.</v>
      </c>
      <c r="AY299" s="2">
        <f t="shared" si="275"/>
        <v>5374074</v>
      </c>
      <c r="AZ299" s="82"/>
      <c r="BA299" s="2">
        <v>969</v>
      </c>
      <c r="BB299">
        <f t="shared" si="276"/>
        <v>5768</v>
      </c>
      <c r="BC299">
        <f t="shared" si="277"/>
        <v>5589192</v>
      </c>
      <c r="BD299" s="2">
        <f t="shared" si="278"/>
        <v>0</v>
      </c>
      <c r="BE299" s="2">
        <f t="shared" si="279"/>
        <v>0</v>
      </c>
      <c r="BF299" s="2">
        <f t="shared" si="280"/>
        <v>0</v>
      </c>
      <c r="BG299" s="2">
        <f t="shared" si="281"/>
        <v>0</v>
      </c>
      <c r="BH299" s="84">
        <f t="shared" si="282"/>
        <v>0</v>
      </c>
      <c r="BI299" s="2">
        <f t="shared" si="283"/>
        <v>0</v>
      </c>
      <c r="BJ299" s="2">
        <f t="shared" si="284"/>
        <v>0</v>
      </c>
      <c r="BK299" s="2">
        <f t="shared" si="285"/>
        <v>0</v>
      </c>
      <c r="BL299" s="83" t="str">
        <f t="shared" si="286"/>
        <v>N.A.</v>
      </c>
      <c r="BM299" s="2">
        <f t="shared" si="287"/>
        <v>5589192</v>
      </c>
      <c r="BO299" s="2">
        <v>979</v>
      </c>
      <c r="BP299">
        <f t="shared" si="288"/>
        <v>5999</v>
      </c>
      <c r="BQ299">
        <f t="shared" si="289"/>
        <v>5873021</v>
      </c>
      <c r="BR299" s="2">
        <f t="shared" si="290"/>
        <v>0</v>
      </c>
      <c r="BS299" s="2">
        <f t="shared" si="291"/>
        <v>0</v>
      </c>
      <c r="BT299" s="2">
        <f t="shared" si="292"/>
        <v>0</v>
      </c>
      <c r="BU299" s="2">
        <f t="shared" si="293"/>
        <v>0</v>
      </c>
      <c r="BV299" s="84">
        <f t="shared" si="294"/>
        <v>0</v>
      </c>
      <c r="BW299" s="2">
        <f t="shared" si="295"/>
        <v>0</v>
      </c>
      <c r="BX299" s="2">
        <f t="shared" si="296"/>
        <v>0</v>
      </c>
      <c r="BY299" s="2">
        <f t="shared" si="297"/>
        <v>0</v>
      </c>
      <c r="BZ299" s="83" t="str">
        <f t="shared" si="298"/>
        <v>N.A.</v>
      </c>
      <c r="CA299" s="2">
        <f t="shared" si="299"/>
        <v>5873021</v>
      </c>
    </row>
    <row r="300" spans="1:79" x14ac:dyDescent="0.2">
      <c r="A300">
        <v>293</v>
      </c>
      <c r="B300" s="2">
        <v>12</v>
      </c>
      <c r="C300" s="2">
        <v>6039</v>
      </c>
      <c r="D300" s="2" t="s">
        <v>262</v>
      </c>
      <c r="E300" s="2">
        <v>66283269</v>
      </c>
      <c r="F300" s="2">
        <v>14276.1</v>
      </c>
      <c r="G300" s="2">
        <v>4931</v>
      </c>
      <c r="H300" s="2">
        <v>70395449</v>
      </c>
      <c r="I300" s="2">
        <v>0</v>
      </c>
      <c r="J300" s="82"/>
      <c r="K300" s="2">
        <v>14165</v>
      </c>
      <c r="L300" s="2">
        <f t="shared" si="242"/>
        <v>5128</v>
      </c>
      <c r="M300" s="2">
        <f t="shared" si="243"/>
        <v>72638120</v>
      </c>
      <c r="N300" s="2">
        <f t="shared" si="244"/>
        <v>0</v>
      </c>
      <c r="O300" s="2">
        <f t="shared" si="245"/>
        <v>0</v>
      </c>
      <c r="P300" s="2">
        <f t="shared" si="246"/>
        <v>0</v>
      </c>
      <c r="Q300" s="2">
        <f t="shared" si="247"/>
        <v>0</v>
      </c>
      <c r="R300" s="84">
        <f t="shared" si="248"/>
        <v>0</v>
      </c>
      <c r="S300" s="2">
        <f t="shared" si="249"/>
        <v>0</v>
      </c>
      <c r="T300" s="2">
        <f t="shared" si="250"/>
        <v>0</v>
      </c>
      <c r="U300" s="2">
        <f t="shared" si="251"/>
        <v>0</v>
      </c>
      <c r="V300" s="83" t="str">
        <f t="shared" si="240"/>
        <v>N.A.</v>
      </c>
      <c r="W300" s="2">
        <f t="shared" si="252"/>
        <v>72638120</v>
      </c>
      <c r="X300" s="82"/>
      <c r="Y300" s="2">
        <v>14168</v>
      </c>
      <c r="Z300">
        <f t="shared" si="253"/>
        <v>5333</v>
      </c>
      <c r="AA300">
        <f t="shared" si="254"/>
        <v>75557944</v>
      </c>
      <c r="AB300" s="2">
        <f t="shared" si="255"/>
        <v>0</v>
      </c>
      <c r="AC300" s="2">
        <f t="shared" si="256"/>
        <v>0</v>
      </c>
      <c r="AD300" s="2">
        <f t="shared" si="257"/>
        <v>0</v>
      </c>
      <c r="AE300" s="2">
        <f t="shared" si="258"/>
        <v>0</v>
      </c>
      <c r="AF300" s="84">
        <f t="shared" si="259"/>
        <v>0</v>
      </c>
      <c r="AG300" s="2">
        <f t="shared" si="260"/>
        <v>0</v>
      </c>
      <c r="AH300" s="2">
        <f t="shared" si="261"/>
        <v>0</v>
      </c>
      <c r="AI300" s="2">
        <f t="shared" si="262"/>
        <v>0</v>
      </c>
      <c r="AJ300" s="83" t="str">
        <f t="shared" si="263"/>
        <v>N.A.</v>
      </c>
      <c r="AK300" s="2">
        <f t="shared" si="264"/>
        <v>75557944</v>
      </c>
      <c r="AM300" s="2">
        <v>14050</v>
      </c>
      <c r="AN300">
        <f t="shared" si="265"/>
        <v>5546</v>
      </c>
      <c r="AO300">
        <f t="shared" si="266"/>
        <v>77921300</v>
      </c>
      <c r="AP300" s="2">
        <f t="shared" si="241"/>
        <v>0</v>
      </c>
      <c r="AQ300" s="2">
        <f t="shared" si="267"/>
        <v>0</v>
      </c>
      <c r="AR300" s="2">
        <f t="shared" si="268"/>
        <v>0</v>
      </c>
      <c r="AS300" s="2">
        <f t="shared" si="269"/>
        <v>0</v>
      </c>
      <c r="AT300" s="84">
        <f t="shared" si="270"/>
        <v>0</v>
      </c>
      <c r="AU300" s="2">
        <f t="shared" si="271"/>
        <v>0</v>
      </c>
      <c r="AV300" s="2">
        <f t="shared" si="272"/>
        <v>0</v>
      </c>
      <c r="AW300" s="2">
        <f t="shared" si="273"/>
        <v>0</v>
      </c>
      <c r="AX300" s="83" t="str">
        <f t="shared" si="274"/>
        <v>N.A.</v>
      </c>
      <c r="AY300" s="2">
        <f t="shared" si="275"/>
        <v>77921300</v>
      </c>
      <c r="AZ300" s="82"/>
      <c r="BA300" s="2">
        <v>13835</v>
      </c>
      <c r="BB300">
        <f t="shared" si="276"/>
        <v>5768</v>
      </c>
      <c r="BC300">
        <f t="shared" si="277"/>
        <v>79800280</v>
      </c>
      <c r="BD300" s="2">
        <f t="shared" si="278"/>
        <v>0</v>
      </c>
      <c r="BE300" s="2">
        <f t="shared" si="279"/>
        <v>0</v>
      </c>
      <c r="BF300" s="2">
        <f t="shared" si="280"/>
        <v>0</v>
      </c>
      <c r="BG300" s="2">
        <f t="shared" si="281"/>
        <v>0</v>
      </c>
      <c r="BH300" s="84">
        <f t="shared" si="282"/>
        <v>0</v>
      </c>
      <c r="BI300" s="2">
        <f t="shared" si="283"/>
        <v>0</v>
      </c>
      <c r="BJ300" s="2">
        <f t="shared" si="284"/>
        <v>0</v>
      </c>
      <c r="BK300" s="2">
        <f t="shared" si="285"/>
        <v>0</v>
      </c>
      <c r="BL300" s="83" t="str">
        <f t="shared" si="286"/>
        <v>N.A.</v>
      </c>
      <c r="BM300" s="2">
        <f t="shared" si="287"/>
        <v>79800280</v>
      </c>
      <c r="BO300" s="2">
        <v>13647</v>
      </c>
      <c r="BP300">
        <f t="shared" si="288"/>
        <v>5999</v>
      </c>
      <c r="BQ300">
        <f t="shared" si="289"/>
        <v>81868353</v>
      </c>
      <c r="BR300" s="2">
        <f t="shared" si="290"/>
        <v>0</v>
      </c>
      <c r="BS300" s="2">
        <f t="shared" si="291"/>
        <v>0</v>
      </c>
      <c r="BT300" s="2">
        <f t="shared" si="292"/>
        <v>0</v>
      </c>
      <c r="BU300" s="2">
        <f t="shared" si="293"/>
        <v>0</v>
      </c>
      <c r="BV300" s="84">
        <f t="shared" si="294"/>
        <v>0</v>
      </c>
      <c r="BW300" s="2">
        <f t="shared" si="295"/>
        <v>0</v>
      </c>
      <c r="BX300" s="2">
        <f t="shared" si="296"/>
        <v>0</v>
      </c>
      <c r="BY300" s="2">
        <f t="shared" si="297"/>
        <v>0</v>
      </c>
      <c r="BZ300" s="83" t="str">
        <f t="shared" si="298"/>
        <v>N.A.</v>
      </c>
      <c r="CA300" s="2">
        <f t="shared" si="299"/>
        <v>81868353</v>
      </c>
    </row>
    <row r="301" spans="1:79" x14ac:dyDescent="0.2">
      <c r="A301">
        <v>294</v>
      </c>
      <c r="B301" s="2">
        <v>5</v>
      </c>
      <c r="C301" s="2">
        <v>6048</v>
      </c>
      <c r="D301" s="2" t="s">
        <v>261</v>
      </c>
      <c r="E301" s="2">
        <v>2527308</v>
      </c>
      <c r="F301" s="2">
        <v>442</v>
      </c>
      <c r="G301" s="2">
        <v>4946</v>
      </c>
      <c r="H301" s="2">
        <v>2186132</v>
      </c>
      <c r="I301" s="2">
        <v>272941</v>
      </c>
      <c r="J301" s="82"/>
      <c r="K301" s="2">
        <v>426</v>
      </c>
      <c r="L301" s="2">
        <f t="shared" si="242"/>
        <v>5143</v>
      </c>
      <c r="M301" s="2">
        <f t="shared" si="243"/>
        <v>2190918</v>
      </c>
      <c r="N301" s="2">
        <f t="shared" si="244"/>
        <v>235473</v>
      </c>
      <c r="O301" s="2">
        <f t="shared" si="245"/>
        <v>17075</v>
      </c>
      <c r="P301" s="2">
        <f t="shared" si="246"/>
        <v>235473</v>
      </c>
      <c r="Q301" s="2">
        <f t="shared" si="247"/>
        <v>0</v>
      </c>
      <c r="R301" s="84">
        <f t="shared" si="248"/>
        <v>235473</v>
      </c>
      <c r="S301" s="2">
        <f t="shared" si="249"/>
        <v>2</v>
      </c>
      <c r="T301" s="2">
        <f t="shared" si="250"/>
        <v>0</v>
      </c>
      <c r="U301" s="2">
        <f t="shared" si="251"/>
        <v>2</v>
      </c>
      <c r="V301" s="83" t="str">
        <f t="shared" si="240"/>
        <v>70% Adj.</v>
      </c>
      <c r="W301" s="2">
        <f t="shared" si="252"/>
        <v>2426391</v>
      </c>
      <c r="X301" s="82"/>
      <c r="Y301" s="2">
        <v>413</v>
      </c>
      <c r="Z301">
        <f t="shared" si="253"/>
        <v>5348</v>
      </c>
      <c r="AA301">
        <f t="shared" si="254"/>
        <v>2208724</v>
      </c>
      <c r="AB301" s="2">
        <f t="shared" si="255"/>
        <v>191150</v>
      </c>
      <c r="AC301" s="2">
        <f t="shared" si="256"/>
        <v>4103</v>
      </c>
      <c r="AD301" s="2">
        <f t="shared" si="257"/>
        <v>191150</v>
      </c>
      <c r="AE301" s="2">
        <f t="shared" si="258"/>
        <v>0</v>
      </c>
      <c r="AF301" s="84">
        <f t="shared" si="259"/>
        <v>191150</v>
      </c>
      <c r="AG301" s="2">
        <f t="shared" si="260"/>
        <v>2</v>
      </c>
      <c r="AH301" s="2">
        <f t="shared" si="261"/>
        <v>0</v>
      </c>
      <c r="AI301" s="2">
        <f t="shared" si="262"/>
        <v>2</v>
      </c>
      <c r="AJ301" s="83" t="str">
        <f t="shared" si="263"/>
        <v>60% Adj.</v>
      </c>
      <c r="AK301" s="2">
        <f t="shared" si="264"/>
        <v>2399874</v>
      </c>
      <c r="AM301" s="2">
        <v>389</v>
      </c>
      <c r="AN301">
        <f t="shared" si="265"/>
        <v>5561</v>
      </c>
      <c r="AO301">
        <f t="shared" si="266"/>
        <v>2163229</v>
      </c>
      <c r="AP301" s="2">
        <f t="shared" si="241"/>
        <v>182040</v>
      </c>
      <c r="AQ301" s="2">
        <f t="shared" si="267"/>
        <v>67582</v>
      </c>
      <c r="AR301" s="2">
        <f t="shared" si="268"/>
        <v>182040</v>
      </c>
      <c r="AS301" s="2">
        <f t="shared" si="269"/>
        <v>0</v>
      </c>
      <c r="AT301" s="84">
        <f t="shared" si="270"/>
        <v>182040</v>
      </c>
      <c r="AU301" s="2">
        <f t="shared" si="271"/>
        <v>2</v>
      </c>
      <c r="AV301" s="2">
        <f t="shared" si="272"/>
        <v>0</v>
      </c>
      <c r="AW301" s="2">
        <f t="shared" si="273"/>
        <v>2</v>
      </c>
      <c r="AX301" s="83" t="str">
        <f t="shared" si="274"/>
        <v>50% Adj.</v>
      </c>
      <c r="AY301" s="2">
        <f t="shared" si="275"/>
        <v>2345269</v>
      </c>
      <c r="AZ301" s="82"/>
      <c r="BA301" s="2">
        <v>385</v>
      </c>
      <c r="BB301">
        <f t="shared" si="276"/>
        <v>5783</v>
      </c>
      <c r="BC301">
        <f t="shared" si="277"/>
        <v>2226455</v>
      </c>
      <c r="BD301" s="2">
        <f t="shared" si="278"/>
        <v>120341</v>
      </c>
      <c r="BE301" s="2">
        <f t="shared" si="279"/>
        <v>0</v>
      </c>
      <c r="BF301" s="2">
        <f t="shared" si="280"/>
        <v>120341</v>
      </c>
      <c r="BG301" s="2">
        <f t="shared" si="281"/>
        <v>0</v>
      </c>
      <c r="BH301" s="84">
        <f t="shared" si="282"/>
        <v>120341</v>
      </c>
      <c r="BI301" s="2">
        <f t="shared" si="283"/>
        <v>2</v>
      </c>
      <c r="BJ301" s="2">
        <f t="shared" si="284"/>
        <v>0</v>
      </c>
      <c r="BK301" s="2">
        <f t="shared" si="285"/>
        <v>2</v>
      </c>
      <c r="BL301" s="83" t="str">
        <f t="shared" si="286"/>
        <v>40% Adj.</v>
      </c>
      <c r="BM301" s="2">
        <f t="shared" si="287"/>
        <v>2346796</v>
      </c>
      <c r="BO301" s="2">
        <v>373</v>
      </c>
      <c r="BP301">
        <f t="shared" si="288"/>
        <v>6014</v>
      </c>
      <c r="BQ301">
        <f t="shared" si="289"/>
        <v>2243222</v>
      </c>
      <c r="BR301" s="2">
        <f t="shared" si="290"/>
        <v>85226</v>
      </c>
      <c r="BS301" s="2">
        <f t="shared" si="291"/>
        <v>5498</v>
      </c>
      <c r="BT301" s="2">
        <f t="shared" si="292"/>
        <v>85226</v>
      </c>
      <c r="BU301" s="2">
        <f t="shared" si="293"/>
        <v>0</v>
      </c>
      <c r="BV301" s="84">
        <f t="shared" si="294"/>
        <v>85226</v>
      </c>
      <c r="BW301" s="2">
        <f t="shared" si="295"/>
        <v>2</v>
      </c>
      <c r="BX301" s="2">
        <f t="shared" si="296"/>
        <v>0</v>
      </c>
      <c r="BY301" s="2">
        <f t="shared" si="297"/>
        <v>2</v>
      </c>
      <c r="BZ301" s="83" t="str">
        <f t="shared" si="298"/>
        <v>30% Adj.</v>
      </c>
      <c r="CA301" s="2">
        <f t="shared" si="299"/>
        <v>2328448</v>
      </c>
    </row>
    <row r="302" spans="1:79" x14ac:dyDescent="0.2">
      <c r="A302">
        <v>295</v>
      </c>
      <c r="B302" s="2">
        <v>5</v>
      </c>
      <c r="C302" s="2">
        <v>6092</v>
      </c>
      <c r="D302" s="2" t="s">
        <v>264</v>
      </c>
      <c r="E302" s="2">
        <v>962638</v>
      </c>
      <c r="F302" s="2">
        <v>190.6</v>
      </c>
      <c r="G302" s="2">
        <v>5047</v>
      </c>
      <c r="H302" s="2">
        <v>961958</v>
      </c>
      <c r="I302" s="2">
        <v>9345</v>
      </c>
      <c r="J302" s="82"/>
      <c r="K302" s="2">
        <v>185</v>
      </c>
      <c r="L302" s="2">
        <f t="shared" si="242"/>
        <v>5244</v>
      </c>
      <c r="M302" s="2">
        <f t="shared" si="243"/>
        <v>970140</v>
      </c>
      <c r="N302" s="2">
        <f t="shared" si="244"/>
        <v>0</v>
      </c>
      <c r="O302" s="2">
        <f t="shared" si="245"/>
        <v>1438</v>
      </c>
      <c r="P302" s="2">
        <f t="shared" si="246"/>
        <v>0</v>
      </c>
      <c r="Q302" s="2">
        <f t="shared" si="247"/>
        <v>1438</v>
      </c>
      <c r="R302" s="84">
        <f t="shared" si="248"/>
        <v>1438</v>
      </c>
      <c r="S302" s="2">
        <f t="shared" si="249"/>
        <v>0</v>
      </c>
      <c r="T302" s="2">
        <f t="shared" si="250"/>
        <v>1</v>
      </c>
      <c r="U302" s="2">
        <f t="shared" si="251"/>
        <v>1</v>
      </c>
      <c r="V302" s="83" t="str">
        <f t="shared" si="240"/>
        <v>101% Adj.</v>
      </c>
      <c r="W302" s="2">
        <f t="shared" si="252"/>
        <v>971578</v>
      </c>
      <c r="X302" s="82"/>
      <c r="Y302" s="2">
        <v>183</v>
      </c>
      <c r="Z302">
        <f t="shared" si="253"/>
        <v>5449</v>
      </c>
      <c r="AA302">
        <f t="shared" si="254"/>
        <v>997167</v>
      </c>
      <c r="AB302" s="2">
        <f t="shared" si="255"/>
        <v>0</v>
      </c>
      <c r="AC302" s="2">
        <f t="shared" si="256"/>
        <v>0</v>
      </c>
      <c r="AD302" s="2">
        <f t="shared" si="257"/>
        <v>0</v>
      </c>
      <c r="AE302" s="2">
        <f t="shared" si="258"/>
        <v>0</v>
      </c>
      <c r="AF302" s="84">
        <f t="shared" si="259"/>
        <v>0</v>
      </c>
      <c r="AG302" s="2">
        <f t="shared" si="260"/>
        <v>0</v>
      </c>
      <c r="AH302" s="2">
        <f t="shared" si="261"/>
        <v>0</v>
      </c>
      <c r="AI302" s="2">
        <f t="shared" si="262"/>
        <v>0</v>
      </c>
      <c r="AJ302" s="83" t="str">
        <f t="shared" si="263"/>
        <v>N.A.</v>
      </c>
      <c r="AK302" s="2">
        <f t="shared" si="264"/>
        <v>997167</v>
      </c>
      <c r="AM302" s="2">
        <v>182</v>
      </c>
      <c r="AN302">
        <f t="shared" si="265"/>
        <v>5662</v>
      </c>
      <c r="AO302">
        <f t="shared" si="266"/>
        <v>1030484</v>
      </c>
      <c r="AP302" s="2">
        <f t="shared" si="241"/>
        <v>0</v>
      </c>
      <c r="AQ302" s="2">
        <f t="shared" si="267"/>
        <v>0</v>
      </c>
      <c r="AR302" s="2">
        <f t="shared" si="268"/>
        <v>0</v>
      </c>
      <c r="AS302" s="2">
        <f t="shared" si="269"/>
        <v>0</v>
      </c>
      <c r="AT302" s="84">
        <f t="shared" si="270"/>
        <v>0</v>
      </c>
      <c r="AU302" s="2">
        <f t="shared" si="271"/>
        <v>0</v>
      </c>
      <c r="AV302" s="2">
        <f t="shared" si="272"/>
        <v>0</v>
      </c>
      <c r="AW302" s="2">
        <f t="shared" si="273"/>
        <v>0</v>
      </c>
      <c r="AX302" s="83" t="str">
        <f t="shared" si="274"/>
        <v>N.A.</v>
      </c>
      <c r="AY302" s="2">
        <f t="shared" si="275"/>
        <v>1030484</v>
      </c>
      <c r="AZ302" s="82"/>
      <c r="BA302" s="2">
        <v>179</v>
      </c>
      <c r="BB302">
        <f t="shared" si="276"/>
        <v>5884</v>
      </c>
      <c r="BC302">
        <f t="shared" si="277"/>
        <v>1053236</v>
      </c>
      <c r="BD302" s="2">
        <f t="shared" si="278"/>
        <v>0</v>
      </c>
      <c r="BE302" s="2">
        <f t="shared" si="279"/>
        <v>0</v>
      </c>
      <c r="BF302" s="2">
        <f t="shared" si="280"/>
        <v>0</v>
      </c>
      <c r="BG302" s="2">
        <f t="shared" si="281"/>
        <v>0</v>
      </c>
      <c r="BH302" s="84">
        <f t="shared" si="282"/>
        <v>0</v>
      </c>
      <c r="BI302" s="2">
        <f t="shared" si="283"/>
        <v>0</v>
      </c>
      <c r="BJ302" s="2">
        <f t="shared" si="284"/>
        <v>0</v>
      </c>
      <c r="BK302" s="2">
        <f t="shared" si="285"/>
        <v>0</v>
      </c>
      <c r="BL302" s="83" t="str">
        <f t="shared" si="286"/>
        <v>N.A.</v>
      </c>
      <c r="BM302" s="2">
        <f t="shared" si="287"/>
        <v>1053236</v>
      </c>
      <c r="BO302" s="2">
        <v>180</v>
      </c>
      <c r="BP302">
        <f t="shared" si="288"/>
        <v>6115</v>
      </c>
      <c r="BQ302">
        <f t="shared" si="289"/>
        <v>1100700</v>
      </c>
      <c r="BR302" s="2">
        <f t="shared" si="290"/>
        <v>0</v>
      </c>
      <c r="BS302" s="2">
        <f t="shared" si="291"/>
        <v>0</v>
      </c>
      <c r="BT302" s="2">
        <f t="shared" si="292"/>
        <v>0</v>
      </c>
      <c r="BU302" s="2">
        <f t="shared" si="293"/>
        <v>0</v>
      </c>
      <c r="BV302" s="84">
        <f t="shared" si="294"/>
        <v>0</v>
      </c>
      <c r="BW302" s="2">
        <f t="shared" si="295"/>
        <v>0</v>
      </c>
      <c r="BX302" s="2">
        <f t="shared" si="296"/>
        <v>0</v>
      </c>
      <c r="BY302" s="2">
        <f t="shared" si="297"/>
        <v>0</v>
      </c>
      <c r="BZ302" s="83" t="str">
        <f t="shared" si="298"/>
        <v>N.A.</v>
      </c>
      <c r="CA302" s="2">
        <f t="shared" si="299"/>
        <v>1100700</v>
      </c>
    </row>
    <row r="303" spans="1:79" x14ac:dyDescent="0.2">
      <c r="A303">
        <v>296</v>
      </c>
      <c r="B303" s="2">
        <v>10</v>
      </c>
      <c r="C303" s="2">
        <v>6093</v>
      </c>
      <c r="D303" s="2" t="s">
        <v>263</v>
      </c>
      <c r="E303" s="2">
        <v>5288959</v>
      </c>
      <c r="F303" s="2">
        <v>1181.8</v>
      </c>
      <c r="G303" s="2">
        <v>4931</v>
      </c>
      <c r="H303" s="2">
        <v>5827456</v>
      </c>
      <c r="I303" s="2">
        <v>0</v>
      </c>
      <c r="J303" s="82"/>
      <c r="K303" s="2">
        <v>1216</v>
      </c>
      <c r="L303" s="2">
        <f t="shared" si="242"/>
        <v>5128</v>
      </c>
      <c r="M303" s="2">
        <f t="shared" si="243"/>
        <v>6235648</v>
      </c>
      <c r="N303" s="2">
        <f t="shared" si="244"/>
        <v>0</v>
      </c>
      <c r="O303" s="2">
        <f t="shared" si="245"/>
        <v>0</v>
      </c>
      <c r="P303" s="2">
        <f t="shared" si="246"/>
        <v>0</v>
      </c>
      <c r="Q303" s="2">
        <f t="shared" si="247"/>
        <v>0</v>
      </c>
      <c r="R303" s="84">
        <f t="shared" si="248"/>
        <v>0</v>
      </c>
      <c r="S303" s="2">
        <f t="shared" si="249"/>
        <v>0</v>
      </c>
      <c r="T303" s="2">
        <f t="shared" si="250"/>
        <v>0</v>
      </c>
      <c r="U303" s="2">
        <f t="shared" si="251"/>
        <v>0</v>
      </c>
      <c r="V303" s="83" t="str">
        <f t="shared" si="240"/>
        <v>N.A.</v>
      </c>
      <c r="W303" s="2">
        <f t="shared" si="252"/>
        <v>6235648</v>
      </c>
      <c r="X303" s="82"/>
      <c r="Y303" s="2">
        <v>1264</v>
      </c>
      <c r="Z303">
        <f t="shared" si="253"/>
        <v>5333</v>
      </c>
      <c r="AA303">
        <f t="shared" si="254"/>
        <v>6740912</v>
      </c>
      <c r="AB303" s="2">
        <f t="shared" si="255"/>
        <v>0</v>
      </c>
      <c r="AC303" s="2">
        <f t="shared" si="256"/>
        <v>0</v>
      </c>
      <c r="AD303" s="2">
        <f t="shared" si="257"/>
        <v>0</v>
      </c>
      <c r="AE303" s="2">
        <f t="shared" si="258"/>
        <v>0</v>
      </c>
      <c r="AF303" s="84">
        <f t="shared" si="259"/>
        <v>0</v>
      </c>
      <c r="AG303" s="2">
        <f t="shared" si="260"/>
        <v>0</v>
      </c>
      <c r="AH303" s="2">
        <f t="shared" si="261"/>
        <v>0</v>
      </c>
      <c r="AI303" s="2">
        <f t="shared" si="262"/>
        <v>0</v>
      </c>
      <c r="AJ303" s="83" t="str">
        <f t="shared" si="263"/>
        <v>N.A.</v>
      </c>
      <c r="AK303" s="2">
        <f t="shared" si="264"/>
        <v>6740912</v>
      </c>
      <c r="AM303" s="2">
        <v>1295</v>
      </c>
      <c r="AN303">
        <f t="shared" si="265"/>
        <v>5546</v>
      </c>
      <c r="AO303">
        <f t="shared" si="266"/>
        <v>7182070</v>
      </c>
      <c r="AP303" s="2">
        <f t="shared" si="241"/>
        <v>0</v>
      </c>
      <c r="AQ303" s="2">
        <f t="shared" si="267"/>
        <v>0</v>
      </c>
      <c r="AR303" s="2">
        <f t="shared" si="268"/>
        <v>0</v>
      </c>
      <c r="AS303" s="2">
        <f t="shared" si="269"/>
        <v>0</v>
      </c>
      <c r="AT303" s="84">
        <f t="shared" si="270"/>
        <v>0</v>
      </c>
      <c r="AU303" s="2">
        <f t="shared" si="271"/>
        <v>0</v>
      </c>
      <c r="AV303" s="2">
        <f t="shared" si="272"/>
        <v>0</v>
      </c>
      <c r="AW303" s="2">
        <f t="shared" si="273"/>
        <v>0</v>
      </c>
      <c r="AX303" s="83" t="str">
        <f t="shared" si="274"/>
        <v>N.A.</v>
      </c>
      <c r="AY303" s="2">
        <f t="shared" si="275"/>
        <v>7182070</v>
      </c>
      <c r="AZ303" s="82"/>
      <c r="BA303" s="2">
        <v>1334</v>
      </c>
      <c r="BB303">
        <f t="shared" si="276"/>
        <v>5768</v>
      </c>
      <c r="BC303">
        <f t="shared" si="277"/>
        <v>7694512</v>
      </c>
      <c r="BD303" s="2">
        <f t="shared" si="278"/>
        <v>0</v>
      </c>
      <c r="BE303" s="2">
        <f t="shared" si="279"/>
        <v>0</v>
      </c>
      <c r="BF303" s="2">
        <f t="shared" si="280"/>
        <v>0</v>
      </c>
      <c r="BG303" s="2">
        <f t="shared" si="281"/>
        <v>0</v>
      </c>
      <c r="BH303" s="84">
        <f t="shared" si="282"/>
        <v>0</v>
      </c>
      <c r="BI303" s="2">
        <f t="shared" si="283"/>
        <v>0</v>
      </c>
      <c r="BJ303" s="2">
        <f t="shared" si="284"/>
        <v>0</v>
      </c>
      <c r="BK303" s="2">
        <f t="shared" si="285"/>
        <v>0</v>
      </c>
      <c r="BL303" s="83" t="str">
        <f t="shared" si="286"/>
        <v>N.A.</v>
      </c>
      <c r="BM303" s="2">
        <f t="shared" si="287"/>
        <v>7694512</v>
      </c>
      <c r="BO303" s="2">
        <v>1359</v>
      </c>
      <c r="BP303">
        <f t="shared" si="288"/>
        <v>5999</v>
      </c>
      <c r="BQ303">
        <f t="shared" si="289"/>
        <v>8152641</v>
      </c>
      <c r="BR303" s="2">
        <f t="shared" si="290"/>
        <v>0</v>
      </c>
      <c r="BS303" s="2">
        <f t="shared" si="291"/>
        <v>0</v>
      </c>
      <c r="BT303" s="2">
        <f t="shared" si="292"/>
        <v>0</v>
      </c>
      <c r="BU303" s="2">
        <f t="shared" si="293"/>
        <v>0</v>
      </c>
      <c r="BV303" s="84">
        <f t="shared" si="294"/>
        <v>0</v>
      </c>
      <c r="BW303" s="2">
        <f t="shared" si="295"/>
        <v>0</v>
      </c>
      <c r="BX303" s="2">
        <f t="shared" si="296"/>
        <v>0</v>
      </c>
      <c r="BY303" s="2">
        <f t="shared" si="297"/>
        <v>0</v>
      </c>
      <c r="BZ303" s="83" t="str">
        <f t="shared" si="298"/>
        <v>N.A.</v>
      </c>
      <c r="CA303" s="2">
        <f t="shared" si="299"/>
        <v>8152641</v>
      </c>
    </row>
    <row r="304" spans="1:79" x14ac:dyDescent="0.2">
      <c r="A304">
        <v>297</v>
      </c>
      <c r="B304" s="2">
        <v>11</v>
      </c>
      <c r="C304" s="2">
        <v>6094</v>
      </c>
      <c r="D304" s="2" t="s">
        <v>269</v>
      </c>
      <c r="E304" s="2">
        <v>2774391</v>
      </c>
      <c r="F304" s="2">
        <v>577.20000000000005</v>
      </c>
      <c r="G304" s="2">
        <v>4931</v>
      </c>
      <c r="H304" s="2">
        <v>2846173</v>
      </c>
      <c r="I304" s="2">
        <v>0</v>
      </c>
      <c r="J304" s="82"/>
      <c r="K304" s="2">
        <v>561</v>
      </c>
      <c r="L304" s="2">
        <f t="shared" si="242"/>
        <v>5128</v>
      </c>
      <c r="M304" s="2">
        <f t="shared" si="243"/>
        <v>2876808</v>
      </c>
      <c r="N304" s="2">
        <f t="shared" si="244"/>
        <v>0</v>
      </c>
      <c r="O304" s="2">
        <f t="shared" si="245"/>
        <v>0</v>
      </c>
      <c r="P304" s="2">
        <f t="shared" si="246"/>
        <v>0</v>
      </c>
      <c r="Q304" s="2">
        <f t="shared" si="247"/>
        <v>0</v>
      </c>
      <c r="R304" s="84">
        <f t="shared" si="248"/>
        <v>0</v>
      </c>
      <c r="S304" s="2">
        <f t="shared" si="249"/>
        <v>0</v>
      </c>
      <c r="T304" s="2">
        <f t="shared" si="250"/>
        <v>0</v>
      </c>
      <c r="U304" s="2">
        <f t="shared" si="251"/>
        <v>0</v>
      </c>
      <c r="V304" s="83" t="str">
        <f t="shared" si="240"/>
        <v>N.A.</v>
      </c>
      <c r="W304" s="2">
        <f t="shared" si="252"/>
        <v>2876808</v>
      </c>
      <c r="X304" s="82"/>
      <c r="Y304" s="2">
        <v>539</v>
      </c>
      <c r="Z304">
        <f t="shared" si="253"/>
        <v>5333</v>
      </c>
      <c r="AA304">
        <f t="shared" si="254"/>
        <v>2874487</v>
      </c>
      <c r="AB304" s="2">
        <f t="shared" si="255"/>
        <v>0</v>
      </c>
      <c r="AC304" s="2">
        <f t="shared" si="256"/>
        <v>31089</v>
      </c>
      <c r="AD304" s="2">
        <f t="shared" si="257"/>
        <v>0</v>
      </c>
      <c r="AE304" s="2">
        <f t="shared" si="258"/>
        <v>31089</v>
      </c>
      <c r="AF304" s="84">
        <f t="shared" si="259"/>
        <v>31089</v>
      </c>
      <c r="AG304" s="2">
        <f t="shared" si="260"/>
        <v>0</v>
      </c>
      <c r="AH304" s="2">
        <f t="shared" si="261"/>
        <v>1</v>
      </c>
      <c r="AI304" s="2">
        <f t="shared" si="262"/>
        <v>1</v>
      </c>
      <c r="AJ304" s="83" t="str">
        <f t="shared" si="263"/>
        <v>101% Adj.</v>
      </c>
      <c r="AK304" s="2">
        <f t="shared" si="264"/>
        <v>2905576</v>
      </c>
      <c r="AM304" s="2">
        <v>525</v>
      </c>
      <c r="AN304">
        <f t="shared" si="265"/>
        <v>5546</v>
      </c>
      <c r="AO304">
        <f t="shared" si="266"/>
        <v>2911650</v>
      </c>
      <c r="AP304" s="2">
        <f t="shared" si="241"/>
        <v>0</v>
      </c>
      <c r="AQ304" s="2">
        <f t="shared" si="267"/>
        <v>0</v>
      </c>
      <c r="AR304" s="2">
        <f t="shared" si="268"/>
        <v>0</v>
      </c>
      <c r="AS304" s="2">
        <f t="shared" si="269"/>
        <v>0</v>
      </c>
      <c r="AT304" s="84">
        <f t="shared" si="270"/>
        <v>0</v>
      </c>
      <c r="AU304" s="2">
        <f t="shared" si="271"/>
        <v>0</v>
      </c>
      <c r="AV304" s="2">
        <f t="shared" si="272"/>
        <v>0</v>
      </c>
      <c r="AW304" s="2">
        <f t="shared" si="273"/>
        <v>0</v>
      </c>
      <c r="AX304" s="83" t="str">
        <f t="shared" si="274"/>
        <v>N.A.</v>
      </c>
      <c r="AY304" s="2">
        <f t="shared" si="275"/>
        <v>2911650</v>
      </c>
      <c r="AZ304" s="82"/>
      <c r="BA304" s="2">
        <v>514</v>
      </c>
      <c r="BB304">
        <f t="shared" si="276"/>
        <v>5768</v>
      </c>
      <c r="BC304">
        <f t="shared" si="277"/>
        <v>2964752</v>
      </c>
      <c r="BD304" s="2">
        <f t="shared" si="278"/>
        <v>0</v>
      </c>
      <c r="BE304" s="2">
        <f t="shared" si="279"/>
        <v>0</v>
      </c>
      <c r="BF304" s="2">
        <f t="shared" si="280"/>
        <v>0</v>
      </c>
      <c r="BG304" s="2">
        <f t="shared" si="281"/>
        <v>0</v>
      </c>
      <c r="BH304" s="84">
        <f t="shared" si="282"/>
        <v>0</v>
      </c>
      <c r="BI304" s="2">
        <f t="shared" si="283"/>
        <v>0</v>
      </c>
      <c r="BJ304" s="2">
        <f t="shared" si="284"/>
        <v>0</v>
      </c>
      <c r="BK304" s="2">
        <f t="shared" si="285"/>
        <v>0</v>
      </c>
      <c r="BL304" s="83" t="str">
        <f t="shared" si="286"/>
        <v>N.A.</v>
      </c>
      <c r="BM304" s="2">
        <f t="shared" si="287"/>
        <v>2964752</v>
      </c>
      <c r="BO304" s="2">
        <v>501</v>
      </c>
      <c r="BP304">
        <f t="shared" si="288"/>
        <v>5999</v>
      </c>
      <c r="BQ304">
        <f t="shared" si="289"/>
        <v>3005499</v>
      </c>
      <c r="BR304" s="2">
        <f t="shared" si="290"/>
        <v>0</v>
      </c>
      <c r="BS304" s="2">
        <f t="shared" si="291"/>
        <v>0</v>
      </c>
      <c r="BT304" s="2">
        <f t="shared" si="292"/>
        <v>0</v>
      </c>
      <c r="BU304" s="2">
        <f t="shared" si="293"/>
        <v>0</v>
      </c>
      <c r="BV304" s="84">
        <f t="shared" si="294"/>
        <v>0</v>
      </c>
      <c r="BW304" s="2">
        <f t="shared" si="295"/>
        <v>0</v>
      </c>
      <c r="BX304" s="2">
        <f t="shared" si="296"/>
        <v>0</v>
      </c>
      <c r="BY304" s="2">
        <f t="shared" si="297"/>
        <v>0</v>
      </c>
      <c r="BZ304" s="83" t="str">
        <f t="shared" si="298"/>
        <v>N.A.</v>
      </c>
      <c r="CA304" s="2">
        <f t="shared" si="299"/>
        <v>3005499</v>
      </c>
    </row>
    <row r="305" spans="1:79" x14ac:dyDescent="0.2">
      <c r="A305">
        <v>298</v>
      </c>
      <c r="B305" s="2">
        <v>5</v>
      </c>
      <c r="C305" s="2">
        <v>6095</v>
      </c>
      <c r="D305" s="2" t="s">
        <v>265</v>
      </c>
      <c r="E305" s="2">
        <v>3605360</v>
      </c>
      <c r="F305" s="2">
        <v>768.8</v>
      </c>
      <c r="G305" s="2">
        <v>4993</v>
      </c>
      <c r="H305" s="2">
        <v>3838618</v>
      </c>
      <c r="I305" s="2">
        <v>0</v>
      </c>
      <c r="J305" s="82"/>
      <c r="K305" s="2">
        <v>763</v>
      </c>
      <c r="L305" s="2">
        <f t="shared" si="242"/>
        <v>5190</v>
      </c>
      <c r="M305" s="2">
        <f t="shared" si="243"/>
        <v>3959970</v>
      </c>
      <c r="N305" s="2">
        <f t="shared" si="244"/>
        <v>0</v>
      </c>
      <c r="O305" s="2">
        <f t="shared" si="245"/>
        <v>0</v>
      </c>
      <c r="P305" s="2">
        <f t="shared" si="246"/>
        <v>0</v>
      </c>
      <c r="Q305" s="2">
        <f t="shared" si="247"/>
        <v>0</v>
      </c>
      <c r="R305" s="84">
        <f t="shared" si="248"/>
        <v>0</v>
      </c>
      <c r="S305" s="2">
        <f t="shared" si="249"/>
        <v>0</v>
      </c>
      <c r="T305" s="2">
        <f t="shared" si="250"/>
        <v>0</v>
      </c>
      <c r="U305" s="2">
        <f t="shared" si="251"/>
        <v>0</v>
      </c>
      <c r="V305" s="83" t="str">
        <f t="shared" si="240"/>
        <v>N.A.</v>
      </c>
      <c r="W305" s="2">
        <f t="shared" si="252"/>
        <v>3959970</v>
      </c>
      <c r="X305" s="82"/>
      <c r="Y305" s="2">
        <v>737</v>
      </c>
      <c r="Z305">
        <f t="shared" si="253"/>
        <v>5395</v>
      </c>
      <c r="AA305">
        <f t="shared" si="254"/>
        <v>3976115</v>
      </c>
      <c r="AB305" s="2">
        <f t="shared" si="255"/>
        <v>0</v>
      </c>
      <c r="AC305" s="2">
        <f t="shared" si="256"/>
        <v>23455</v>
      </c>
      <c r="AD305" s="2">
        <f t="shared" si="257"/>
        <v>0</v>
      </c>
      <c r="AE305" s="2">
        <f t="shared" si="258"/>
        <v>23455</v>
      </c>
      <c r="AF305" s="84">
        <f t="shared" si="259"/>
        <v>23455</v>
      </c>
      <c r="AG305" s="2">
        <f t="shared" si="260"/>
        <v>0</v>
      </c>
      <c r="AH305" s="2">
        <f t="shared" si="261"/>
        <v>1</v>
      </c>
      <c r="AI305" s="2">
        <f t="shared" si="262"/>
        <v>1</v>
      </c>
      <c r="AJ305" s="83" t="str">
        <f t="shared" si="263"/>
        <v>101% Adj.</v>
      </c>
      <c r="AK305" s="2">
        <f t="shared" si="264"/>
        <v>3999570</v>
      </c>
      <c r="AM305" s="2">
        <v>723</v>
      </c>
      <c r="AN305">
        <f t="shared" si="265"/>
        <v>5608</v>
      </c>
      <c r="AO305">
        <f t="shared" si="266"/>
        <v>4054584</v>
      </c>
      <c r="AP305" s="2">
        <f t="shared" si="241"/>
        <v>0</v>
      </c>
      <c r="AQ305" s="2">
        <f t="shared" si="267"/>
        <v>0</v>
      </c>
      <c r="AR305" s="2">
        <f t="shared" si="268"/>
        <v>0</v>
      </c>
      <c r="AS305" s="2">
        <f t="shared" si="269"/>
        <v>0</v>
      </c>
      <c r="AT305" s="84">
        <f t="shared" si="270"/>
        <v>0</v>
      </c>
      <c r="AU305" s="2">
        <f t="shared" si="271"/>
        <v>0</v>
      </c>
      <c r="AV305" s="2">
        <f t="shared" si="272"/>
        <v>0</v>
      </c>
      <c r="AW305" s="2">
        <f t="shared" si="273"/>
        <v>0</v>
      </c>
      <c r="AX305" s="83" t="str">
        <f t="shared" si="274"/>
        <v>N.A.</v>
      </c>
      <c r="AY305" s="2">
        <f t="shared" si="275"/>
        <v>4054584</v>
      </c>
      <c r="AZ305" s="82"/>
      <c r="BA305" s="2">
        <v>700</v>
      </c>
      <c r="BB305">
        <f t="shared" si="276"/>
        <v>5830</v>
      </c>
      <c r="BC305">
        <f t="shared" si="277"/>
        <v>4081000</v>
      </c>
      <c r="BD305" s="2">
        <f t="shared" si="278"/>
        <v>0</v>
      </c>
      <c r="BE305" s="2">
        <f t="shared" si="279"/>
        <v>14130</v>
      </c>
      <c r="BF305" s="2">
        <f t="shared" si="280"/>
        <v>0</v>
      </c>
      <c r="BG305" s="2">
        <f t="shared" si="281"/>
        <v>14130</v>
      </c>
      <c r="BH305" s="84">
        <f t="shared" si="282"/>
        <v>14130</v>
      </c>
      <c r="BI305" s="2">
        <f t="shared" si="283"/>
        <v>0</v>
      </c>
      <c r="BJ305" s="2">
        <f t="shared" si="284"/>
        <v>1</v>
      </c>
      <c r="BK305" s="2">
        <f t="shared" si="285"/>
        <v>1</v>
      </c>
      <c r="BL305" s="83" t="str">
        <f t="shared" si="286"/>
        <v>101% Adj.</v>
      </c>
      <c r="BM305" s="2">
        <f t="shared" si="287"/>
        <v>4095130</v>
      </c>
      <c r="BO305" s="2">
        <v>685</v>
      </c>
      <c r="BP305">
        <f t="shared" si="288"/>
        <v>6061</v>
      </c>
      <c r="BQ305">
        <f t="shared" si="289"/>
        <v>4151785</v>
      </c>
      <c r="BR305" s="2">
        <f t="shared" si="290"/>
        <v>0</v>
      </c>
      <c r="BS305" s="2">
        <f t="shared" si="291"/>
        <v>0</v>
      </c>
      <c r="BT305" s="2">
        <f t="shared" si="292"/>
        <v>0</v>
      </c>
      <c r="BU305" s="2">
        <f t="shared" si="293"/>
        <v>0</v>
      </c>
      <c r="BV305" s="84">
        <f t="shared" si="294"/>
        <v>0</v>
      </c>
      <c r="BW305" s="2">
        <f t="shared" si="295"/>
        <v>0</v>
      </c>
      <c r="BX305" s="2">
        <f t="shared" si="296"/>
        <v>0</v>
      </c>
      <c r="BY305" s="2">
        <f t="shared" si="297"/>
        <v>0</v>
      </c>
      <c r="BZ305" s="83" t="str">
        <f t="shared" si="298"/>
        <v>N.A.</v>
      </c>
      <c r="CA305" s="2">
        <f t="shared" si="299"/>
        <v>4151785</v>
      </c>
    </row>
    <row r="306" spans="1:79" x14ac:dyDescent="0.2">
      <c r="A306">
        <v>299</v>
      </c>
      <c r="B306" s="2">
        <v>5</v>
      </c>
      <c r="C306" s="2">
        <v>6096</v>
      </c>
      <c r="D306" s="2" t="s">
        <v>430</v>
      </c>
      <c r="E306" s="2">
        <v>3452118</v>
      </c>
      <c r="F306" s="2">
        <v>636.79999999999995</v>
      </c>
      <c r="G306" s="2">
        <v>5060</v>
      </c>
      <c r="H306" s="2">
        <v>3222208</v>
      </c>
      <c r="I306" s="2">
        <v>183928</v>
      </c>
      <c r="J306" s="82"/>
      <c r="K306" s="2">
        <v>612</v>
      </c>
      <c r="L306" s="2">
        <f t="shared" si="242"/>
        <v>5257</v>
      </c>
      <c r="M306" s="2">
        <f t="shared" si="243"/>
        <v>3217284</v>
      </c>
      <c r="N306" s="2">
        <f t="shared" si="244"/>
        <v>164384</v>
      </c>
      <c r="O306" s="2">
        <f t="shared" si="245"/>
        <v>37146</v>
      </c>
      <c r="P306" s="2">
        <f t="shared" si="246"/>
        <v>164384</v>
      </c>
      <c r="Q306" s="2">
        <f t="shared" si="247"/>
        <v>0</v>
      </c>
      <c r="R306" s="84">
        <f t="shared" si="248"/>
        <v>164384</v>
      </c>
      <c r="S306" s="2">
        <f t="shared" si="249"/>
        <v>2</v>
      </c>
      <c r="T306" s="2">
        <f t="shared" si="250"/>
        <v>0</v>
      </c>
      <c r="U306" s="2">
        <f t="shared" si="251"/>
        <v>2</v>
      </c>
      <c r="V306" s="83" t="str">
        <f t="shared" si="240"/>
        <v>70% Adj.</v>
      </c>
      <c r="W306" s="2">
        <f t="shared" si="252"/>
        <v>3381668</v>
      </c>
      <c r="X306" s="82"/>
      <c r="Y306" s="2">
        <v>603</v>
      </c>
      <c r="Z306">
        <f t="shared" si="253"/>
        <v>5462</v>
      </c>
      <c r="AA306">
        <f t="shared" si="254"/>
        <v>3293586</v>
      </c>
      <c r="AB306" s="2">
        <f t="shared" si="255"/>
        <v>95119</v>
      </c>
      <c r="AC306" s="2">
        <f t="shared" si="256"/>
        <v>0</v>
      </c>
      <c r="AD306" s="2">
        <f t="shared" si="257"/>
        <v>95119</v>
      </c>
      <c r="AE306" s="2">
        <f t="shared" si="258"/>
        <v>0</v>
      </c>
      <c r="AF306" s="84">
        <f t="shared" si="259"/>
        <v>95119</v>
      </c>
      <c r="AG306" s="2">
        <f t="shared" si="260"/>
        <v>2</v>
      </c>
      <c r="AH306" s="2">
        <f t="shared" si="261"/>
        <v>0</v>
      </c>
      <c r="AI306" s="2">
        <f t="shared" si="262"/>
        <v>2</v>
      </c>
      <c r="AJ306" s="83" t="str">
        <f t="shared" si="263"/>
        <v>60% Adj.</v>
      </c>
      <c r="AK306" s="2">
        <f t="shared" si="264"/>
        <v>3388705</v>
      </c>
      <c r="AM306" s="2">
        <v>593</v>
      </c>
      <c r="AN306">
        <f t="shared" si="265"/>
        <v>5675</v>
      </c>
      <c r="AO306">
        <f t="shared" si="266"/>
        <v>3365275</v>
      </c>
      <c r="AP306" s="2">
        <f t="shared" si="241"/>
        <v>43422</v>
      </c>
      <c r="AQ306" s="2">
        <f t="shared" si="267"/>
        <v>0</v>
      </c>
      <c r="AR306" s="2">
        <f t="shared" si="268"/>
        <v>43422</v>
      </c>
      <c r="AS306" s="2">
        <f t="shared" si="269"/>
        <v>0</v>
      </c>
      <c r="AT306" s="84">
        <f t="shared" si="270"/>
        <v>43422</v>
      </c>
      <c r="AU306" s="2">
        <f t="shared" si="271"/>
        <v>2</v>
      </c>
      <c r="AV306" s="2">
        <f t="shared" si="272"/>
        <v>0</v>
      </c>
      <c r="AW306" s="2">
        <f t="shared" si="273"/>
        <v>2</v>
      </c>
      <c r="AX306" s="83" t="str">
        <f t="shared" si="274"/>
        <v>50% Adj.</v>
      </c>
      <c r="AY306" s="2">
        <f t="shared" si="275"/>
        <v>3408697</v>
      </c>
      <c r="AZ306" s="82"/>
      <c r="BA306" s="2">
        <v>581</v>
      </c>
      <c r="BB306">
        <f t="shared" si="276"/>
        <v>5897</v>
      </c>
      <c r="BC306">
        <f t="shared" si="277"/>
        <v>3426157</v>
      </c>
      <c r="BD306" s="2">
        <f t="shared" si="278"/>
        <v>10384</v>
      </c>
      <c r="BE306" s="2">
        <f t="shared" si="279"/>
        <v>0</v>
      </c>
      <c r="BF306" s="2">
        <f t="shared" si="280"/>
        <v>10384</v>
      </c>
      <c r="BG306" s="2">
        <f t="shared" si="281"/>
        <v>0</v>
      </c>
      <c r="BH306" s="84">
        <f t="shared" si="282"/>
        <v>10384</v>
      </c>
      <c r="BI306" s="2">
        <f t="shared" si="283"/>
        <v>2</v>
      </c>
      <c r="BJ306" s="2">
        <f t="shared" si="284"/>
        <v>0</v>
      </c>
      <c r="BK306" s="2">
        <f t="shared" si="285"/>
        <v>2</v>
      </c>
      <c r="BL306" s="83" t="str">
        <f t="shared" si="286"/>
        <v>40% Adj.</v>
      </c>
      <c r="BM306" s="2">
        <f t="shared" si="287"/>
        <v>3436541</v>
      </c>
      <c r="BO306" s="2">
        <v>566</v>
      </c>
      <c r="BP306">
        <f t="shared" si="288"/>
        <v>6128</v>
      </c>
      <c r="BQ306">
        <f t="shared" si="289"/>
        <v>3468448</v>
      </c>
      <c r="BR306" s="2">
        <f t="shared" si="290"/>
        <v>0</v>
      </c>
      <c r="BS306" s="2">
        <f t="shared" si="291"/>
        <v>0</v>
      </c>
      <c r="BT306" s="2">
        <f t="shared" si="292"/>
        <v>0</v>
      </c>
      <c r="BU306" s="2">
        <f t="shared" si="293"/>
        <v>0</v>
      </c>
      <c r="BV306" s="84">
        <f t="shared" si="294"/>
        <v>0</v>
      </c>
      <c r="BW306" s="2">
        <f t="shared" si="295"/>
        <v>0</v>
      </c>
      <c r="BX306" s="2">
        <f t="shared" si="296"/>
        <v>0</v>
      </c>
      <c r="BY306" s="2">
        <f t="shared" si="297"/>
        <v>0</v>
      </c>
      <c r="BZ306" s="83" t="str">
        <f t="shared" si="298"/>
        <v>N.A.</v>
      </c>
      <c r="CA306" s="2">
        <f t="shared" si="299"/>
        <v>3468448</v>
      </c>
    </row>
    <row r="307" spans="1:79" x14ac:dyDescent="0.2">
      <c r="A307">
        <v>300</v>
      </c>
      <c r="B307" s="2">
        <v>13</v>
      </c>
      <c r="C307" s="2">
        <v>6097</v>
      </c>
      <c r="D307" s="2" t="s">
        <v>266</v>
      </c>
      <c r="E307" s="2">
        <v>1695956</v>
      </c>
      <c r="F307" s="2">
        <v>278.89999999999998</v>
      </c>
      <c r="G307" s="2">
        <v>4931</v>
      </c>
      <c r="H307" s="2">
        <v>1375256</v>
      </c>
      <c r="I307" s="2">
        <v>256560</v>
      </c>
      <c r="J307" s="82"/>
      <c r="K307" s="2">
        <v>267</v>
      </c>
      <c r="L307" s="2">
        <f t="shared" si="242"/>
        <v>5128</v>
      </c>
      <c r="M307" s="2">
        <f t="shared" si="243"/>
        <v>1369176</v>
      </c>
      <c r="N307" s="2">
        <f t="shared" si="244"/>
        <v>228746</v>
      </c>
      <c r="O307" s="2">
        <f t="shared" si="245"/>
        <v>19833</v>
      </c>
      <c r="P307" s="2">
        <f t="shared" si="246"/>
        <v>228746</v>
      </c>
      <c r="Q307" s="2">
        <f t="shared" si="247"/>
        <v>0</v>
      </c>
      <c r="R307" s="84">
        <f t="shared" si="248"/>
        <v>228746</v>
      </c>
      <c r="S307" s="2">
        <f t="shared" si="249"/>
        <v>2</v>
      </c>
      <c r="T307" s="2">
        <f t="shared" si="250"/>
        <v>0</v>
      </c>
      <c r="U307" s="2">
        <f t="shared" si="251"/>
        <v>2</v>
      </c>
      <c r="V307" s="83" t="str">
        <f t="shared" si="240"/>
        <v>70% Adj.</v>
      </c>
      <c r="W307" s="2">
        <f t="shared" si="252"/>
        <v>1597922</v>
      </c>
      <c r="X307" s="82"/>
      <c r="Y307" s="2">
        <v>249</v>
      </c>
      <c r="Z307">
        <f t="shared" si="253"/>
        <v>5333</v>
      </c>
      <c r="AA307">
        <f t="shared" si="254"/>
        <v>1327917</v>
      </c>
      <c r="AB307" s="2">
        <f t="shared" si="255"/>
        <v>220823</v>
      </c>
      <c r="AC307" s="2">
        <f t="shared" si="256"/>
        <v>54951</v>
      </c>
      <c r="AD307" s="2">
        <f t="shared" si="257"/>
        <v>220823</v>
      </c>
      <c r="AE307" s="2">
        <f t="shared" si="258"/>
        <v>0</v>
      </c>
      <c r="AF307" s="84">
        <f t="shared" si="259"/>
        <v>220823</v>
      </c>
      <c r="AG307" s="2">
        <f t="shared" si="260"/>
        <v>2</v>
      </c>
      <c r="AH307" s="2">
        <f t="shared" si="261"/>
        <v>0</v>
      </c>
      <c r="AI307" s="2">
        <f t="shared" si="262"/>
        <v>2</v>
      </c>
      <c r="AJ307" s="83" t="str">
        <f t="shared" si="263"/>
        <v>60% Adj.</v>
      </c>
      <c r="AK307" s="2">
        <f t="shared" si="264"/>
        <v>1548740</v>
      </c>
      <c r="AM307" s="2">
        <v>242</v>
      </c>
      <c r="AN307">
        <f t="shared" si="265"/>
        <v>5546</v>
      </c>
      <c r="AO307">
        <f t="shared" si="266"/>
        <v>1342132</v>
      </c>
      <c r="AP307" s="2">
        <f t="shared" si="241"/>
        <v>176912</v>
      </c>
      <c r="AQ307" s="2">
        <f t="shared" si="267"/>
        <v>0</v>
      </c>
      <c r="AR307" s="2">
        <f t="shared" si="268"/>
        <v>176912</v>
      </c>
      <c r="AS307" s="2">
        <f t="shared" si="269"/>
        <v>0</v>
      </c>
      <c r="AT307" s="84">
        <f t="shared" si="270"/>
        <v>176912</v>
      </c>
      <c r="AU307" s="2">
        <f t="shared" si="271"/>
        <v>2</v>
      </c>
      <c r="AV307" s="2">
        <f t="shared" si="272"/>
        <v>0</v>
      </c>
      <c r="AW307" s="2">
        <f t="shared" si="273"/>
        <v>2</v>
      </c>
      <c r="AX307" s="83" t="str">
        <f t="shared" si="274"/>
        <v>50% Adj.</v>
      </c>
      <c r="AY307" s="2">
        <f t="shared" si="275"/>
        <v>1519044</v>
      </c>
      <c r="AZ307" s="82"/>
      <c r="BA307" s="2">
        <v>231</v>
      </c>
      <c r="BB307">
        <f t="shared" si="276"/>
        <v>5768</v>
      </c>
      <c r="BC307">
        <f t="shared" si="277"/>
        <v>1332408</v>
      </c>
      <c r="BD307" s="2">
        <f t="shared" si="278"/>
        <v>145419</v>
      </c>
      <c r="BE307" s="2">
        <f t="shared" si="279"/>
        <v>23145</v>
      </c>
      <c r="BF307" s="2">
        <f t="shared" si="280"/>
        <v>145419</v>
      </c>
      <c r="BG307" s="2">
        <f t="shared" si="281"/>
        <v>0</v>
      </c>
      <c r="BH307" s="84">
        <f t="shared" si="282"/>
        <v>145419</v>
      </c>
      <c r="BI307" s="2">
        <f t="shared" si="283"/>
        <v>2</v>
      </c>
      <c r="BJ307" s="2">
        <f t="shared" si="284"/>
        <v>0</v>
      </c>
      <c r="BK307" s="2">
        <f t="shared" si="285"/>
        <v>2</v>
      </c>
      <c r="BL307" s="83" t="str">
        <f t="shared" si="286"/>
        <v>40% Adj.</v>
      </c>
      <c r="BM307" s="2">
        <f t="shared" si="287"/>
        <v>1477827</v>
      </c>
      <c r="BO307" s="2">
        <v>219</v>
      </c>
      <c r="BP307">
        <f t="shared" si="288"/>
        <v>5999</v>
      </c>
      <c r="BQ307">
        <f t="shared" si="289"/>
        <v>1313781</v>
      </c>
      <c r="BR307" s="2">
        <f t="shared" si="290"/>
        <v>114653</v>
      </c>
      <c r="BS307" s="2">
        <f t="shared" si="291"/>
        <v>31951</v>
      </c>
      <c r="BT307" s="2">
        <f t="shared" si="292"/>
        <v>114653</v>
      </c>
      <c r="BU307" s="2">
        <f t="shared" si="293"/>
        <v>0</v>
      </c>
      <c r="BV307" s="84">
        <f t="shared" si="294"/>
        <v>114653</v>
      </c>
      <c r="BW307" s="2">
        <f t="shared" si="295"/>
        <v>2</v>
      </c>
      <c r="BX307" s="2">
        <f t="shared" si="296"/>
        <v>0</v>
      </c>
      <c r="BY307" s="2">
        <f t="shared" si="297"/>
        <v>2</v>
      </c>
      <c r="BZ307" s="83" t="str">
        <f t="shared" si="298"/>
        <v>30% Adj.</v>
      </c>
      <c r="CA307" s="2">
        <f t="shared" si="299"/>
        <v>1428434</v>
      </c>
    </row>
    <row r="308" spans="1:79" x14ac:dyDescent="0.2">
      <c r="A308">
        <v>301</v>
      </c>
      <c r="B308" s="2">
        <v>7</v>
      </c>
      <c r="C308" s="2">
        <v>6098</v>
      </c>
      <c r="D308" s="2" t="s">
        <v>384</v>
      </c>
      <c r="E308" s="2">
        <v>7813298</v>
      </c>
      <c r="F308" s="2">
        <v>1692.8</v>
      </c>
      <c r="G308" s="2">
        <v>4951</v>
      </c>
      <c r="H308" s="2">
        <v>8381053</v>
      </c>
      <c r="I308" s="2">
        <v>0</v>
      </c>
      <c r="J308" s="82"/>
      <c r="K308" s="2">
        <v>1680</v>
      </c>
      <c r="L308" s="2">
        <f t="shared" si="242"/>
        <v>5148</v>
      </c>
      <c r="M308" s="2">
        <f t="shared" si="243"/>
        <v>8648640</v>
      </c>
      <c r="N308" s="2">
        <f t="shared" si="244"/>
        <v>0</v>
      </c>
      <c r="O308" s="2">
        <f t="shared" si="245"/>
        <v>0</v>
      </c>
      <c r="P308" s="2">
        <f t="shared" si="246"/>
        <v>0</v>
      </c>
      <c r="Q308" s="2">
        <f t="shared" si="247"/>
        <v>0</v>
      </c>
      <c r="R308" s="84">
        <f t="shared" si="248"/>
        <v>0</v>
      </c>
      <c r="S308" s="2">
        <f t="shared" si="249"/>
        <v>0</v>
      </c>
      <c r="T308" s="2">
        <f t="shared" si="250"/>
        <v>0</v>
      </c>
      <c r="U308" s="2">
        <f t="shared" si="251"/>
        <v>0</v>
      </c>
      <c r="V308" s="83" t="str">
        <f t="shared" si="240"/>
        <v>N.A.</v>
      </c>
      <c r="W308" s="2">
        <f t="shared" si="252"/>
        <v>8648640</v>
      </c>
      <c r="X308" s="82"/>
      <c r="Y308" s="2">
        <v>1685</v>
      </c>
      <c r="Z308">
        <f t="shared" si="253"/>
        <v>5353</v>
      </c>
      <c r="AA308">
        <f t="shared" si="254"/>
        <v>9019805</v>
      </c>
      <c r="AB308" s="2">
        <f t="shared" si="255"/>
        <v>0</v>
      </c>
      <c r="AC308" s="2">
        <f t="shared" si="256"/>
        <v>0</v>
      </c>
      <c r="AD308" s="2">
        <f t="shared" si="257"/>
        <v>0</v>
      </c>
      <c r="AE308" s="2">
        <f t="shared" si="258"/>
        <v>0</v>
      </c>
      <c r="AF308" s="84">
        <f t="shared" si="259"/>
        <v>0</v>
      </c>
      <c r="AG308" s="2">
        <f t="shared" si="260"/>
        <v>0</v>
      </c>
      <c r="AH308" s="2">
        <f t="shared" si="261"/>
        <v>0</v>
      </c>
      <c r="AI308" s="2">
        <f t="shared" si="262"/>
        <v>0</v>
      </c>
      <c r="AJ308" s="83" t="str">
        <f t="shared" si="263"/>
        <v>N.A.</v>
      </c>
      <c r="AK308" s="2">
        <f t="shared" si="264"/>
        <v>9019805</v>
      </c>
      <c r="AM308" s="2">
        <v>1674</v>
      </c>
      <c r="AN308">
        <f t="shared" si="265"/>
        <v>5566</v>
      </c>
      <c r="AO308">
        <f t="shared" si="266"/>
        <v>9317484</v>
      </c>
      <c r="AP308" s="2">
        <f t="shared" si="241"/>
        <v>0</v>
      </c>
      <c r="AQ308" s="2">
        <f t="shared" si="267"/>
        <v>0</v>
      </c>
      <c r="AR308" s="2">
        <f t="shared" si="268"/>
        <v>0</v>
      </c>
      <c r="AS308" s="2">
        <f t="shared" si="269"/>
        <v>0</v>
      </c>
      <c r="AT308" s="84">
        <f t="shared" si="270"/>
        <v>0</v>
      </c>
      <c r="AU308" s="2">
        <f t="shared" si="271"/>
        <v>0</v>
      </c>
      <c r="AV308" s="2">
        <f t="shared" si="272"/>
        <v>0</v>
      </c>
      <c r="AW308" s="2">
        <f t="shared" si="273"/>
        <v>0</v>
      </c>
      <c r="AX308" s="83" t="str">
        <f t="shared" si="274"/>
        <v>N.A.</v>
      </c>
      <c r="AY308" s="2">
        <f t="shared" si="275"/>
        <v>9317484</v>
      </c>
      <c r="AZ308" s="82"/>
      <c r="BA308" s="2">
        <v>1692</v>
      </c>
      <c r="BB308">
        <f t="shared" si="276"/>
        <v>5788</v>
      </c>
      <c r="BC308">
        <f t="shared" si="277"/>
        <v>9793296</v>
      </c>
      <c r="BD308" s="2">
        <f t="shared" si="278"/>
        <v>0</v>
      </c>
      <c r="BE308" s="2">
        <f t="shared" si="279"/>
        <v>0</v>
      </c>
      <c r="BF308" s="2">
        <f t="shared" si="280"/>
        <v>0</v>
      </c>
      <c r="BG308" s="2">
        <f t="shared" si="281"/>
        <v>0</v>
      </c>
      <c r="BH308" s="84">
        <f t="shared" si="282"/>
        <v>0</v>
      </c>
      <c r="BI308" s="2">
        <f t="shared" si="283"/>
        <v>0</v>
      </c>
      <c r="BJ308" s="2">
        <f t="shared" si="284"/>
        <v>0</v>
      </c>
      <c r="BK308" s="2">
        <f t="shared" si="285"/>
        <v>0</v>
      </c>
      <c r="BL308" s="83" t="str">
        <f t="shared" si="286"/>
        <v>N.A.</v>
      </c>
      <c r="BM308" s="2">
        <f t="shared" si="287"/>
        <v>9793296</v>
      </c>
      <c r="BO308" s="2">
        <v>1679</v>
      </c>
      <c r="BP308">
        <f t="shared" si="288"/>
        <v>6019</v>
      </c>
      <c r="BQ308">
        <f t="shared" si="289"/>
        <v>10105901</v>
      </c>
      <c r="BR308" s="2">
        <f t="shared" si="290"/>
        <v>0</v>
      </c>
      <c r="BS308" s="2">
        <f t="shared" si="291"/>
        <v>0</v>
      </c>
      <c r="BT308" s="2">
        <f t="shared" si="292"/>
        <v>0</v>
      </c>
      <c r="BU308" s="2">
        <f t="shared" si="293"/>
        <v>0</v>
      </c>
      <c r="BV308" s="84">
        <f t="shared" si="294"/>
        <v>0</v>
      </c>
      <c r="BW308" s="2">
        <f t="shared" si="295"/>
        <v>0</v>
      </c>
      <c r="BX308" s="2">
        <f t="shared" si="296"/>
        <v>0</v>
      </c>
      <c r="BY308" s="2">
        <f t="shared" si="297"/>
        <v>0</v>
      </c>
      <c r="BZ308" s="83" t="str">
        <f t="shared" si="298"/>
        <v>N.A.</v>
      </c>
      <c r="CA308" s="2">
        <f t="shared" si="299"/>
        <v>10105901</v>
      </c>
    </row>
    <row r="309" spans="1:79" x14ac:dyDescent="0.2">
      <c r="A309">
        <v>302</v>
      </c>
      <c r="B309" s="2">
        <v>1</v>
      </c>
      <c r="C309" s="2">
        <v>6100</v>
      </c>
      <c r="D309" s="2" t="s">
        <v>267</v>
      </c>
      <c r="E309" s="2">
        <v>3309101</v>
      </c>
      <c r="F309" s="2">
        <v>643.1</v>
      </c>
      <c r="G309" s="2">
        <v>4931</v>
      </c>
      <c r="H309" s="2">
        <v>3171126</v>
      </c>
      <c r="I309" s="2">
        <v>183634</v>
      </c>
      <c r="J309" s="82"/>
      <c r="K309" s="2">
        <v>628</v>
      </c>
      <c r="L309" s="2">
        <f t="shared" si="242"/>
        <v>5128</v>
      </c>
      <c r="M309" s="2">
        <f t="shared" si="243"/>
        <v>3220384</v>
      </c>
      <c r="N309" s="2">
        <f t="shared" si="244"/>
        <v>62102</v>
      </c>
      <c r="O309" s="2">
        <f t="shared" si="245"/>
        <v>0</v>
      </c>
      <c r="P309" s="2">
        <f t="shared" si="246"/>
        <v>62102</v>
      </c>
      <c r="Q309" s="2">
        <f t="shared" si="247"/>
        <v>0</v>
      </c>
      <c r="R309" s="84">
        <f t="shared" si="248"/>
        <v>62102</v>
      </c>
      <c r="S309" s="2">
        <f t="shared" si="249"/>
        <v>2</v>
      </c>
      <c r="T309" s="2">
        <f t="shared" si="250"/>
        <v>0</v>
      </c>
      <c r="U309" s="2">
        <f t="shared" si="251"/>
        <v>2</v>
      </c>
      <c r="V309" s="83" t="str">
        <f t="shared" si="240"/>
        <v>70% Adj.</v>
      </c>
      <c r="W309" s="2">
        <f t="shared" si="252"/>
        <v>3282486</v>
      </c>
      <c r="X309" s="82"/>
      <c r="Y309" s="2">
        <v>622</v>
      </c>
      <c r="Z309">
        <f t="shared" si="253"/>
        <v>5333</v>
      </c>
      <c r="AA309">
        <f t="shared" si="254"/>
        <v>3317126</v>
      </c>
      <c r="AB309" s="2">
        <f t="shared" si="255"/>
        <v>0</v>
      </c>
      <c r="AC309" s="2">
        <f t="shared" si="256"/>
        <v>0</v>
      </c>
      <c r="AD309" s="2">
        <f t="shared" si="257"/>
        <v>0</v>
      </c>
      <c r="AE309" s="2">
        <f t="shared" si="258"/>
        <v>0</v>
      </c>
      <c r="AF309" s="84">
        <f t="shared" si="259"/>
        <v>0</v>
      </c>
      <c r="AG309" s="2">
        <f t="shared" si="260"/>
        <v>0</v>
      </c>
      <c r="AH309" s="2">
        <f t="shared" si="261"/>
        <v>0</v>
      </c>
      <c r="AI309" s="2">
        <f t="shared" si="262"/>
        <v>0</v>
      </c>
      <c r="AJ309" s="83" t="str">
        <f t="shared" si="263"/>
        <v>N.A.</v>
      </c>
      <c r="AK309" s="2">
        <f t="shared" si="264"/>
        <v>3317126</v>
      </c>
      <c r="AM309" s="2">
        <v>597</v>
      </c>
      <c r="AN309">
        <f t="shared" si="265"/>
        <v>5546</v>
      </c>
      <c r="AO309">
        <f t="shared" si="266"/>
        <v>3310962</v>
      </c>
      <c r="AP309" s="2">
        <f t="shared" si="241"/>
        <v>0</v>
      </c>
      <c r="AQ309" s="2">
        <f t="shared" si="267"/>
        <v>39335</v>
      </c>
      <c r="AR309" s="2">
        <f t="shared" si="268"/>
        <v>0</v>
      </c>
      <c r="AS309" s="2">
        <f t="shared" si="269"/>
        <v>39335</v>
      </c>
      <c r="AT309" s="84">
        <f t="shared" si="270"/>
        <v>39335</v>
      </c>
      <c r="AU309" s="2">
        <f t="shared" si="271"/>
        <v>0</v>
      </c>
      <c r="AV309" s="2">
        <f t="shared" si="272"/>
        <v>1</v>
      </c>
      <c r="AW309" s="2">
        <f t="shared" si="273"/>
        <v>1</v>
      </c>
      <c r="AX309" s="83" t="str">
        <f t="shared" si="274"/>
        <v>101% Adj.</v>
      </c>
      <c r="AY309" s="2">
        <f t="shared" si="275"/>
        <v>3350297</v>
      </c>
      <c r="AZ309" s="82"/>
      <c r="BA309" s="2">
        <v>582</v>
      </c>
      <c r="BB309">
        <f t="shared" si="276"/>
        <v>5768</v>
      </c>
      <c r="BC309">
        <f t="shared" si="277"/>
        <v>3356976</v>
      </c>
      <c r="BD309" s="2">
        <f t="shared" si="278"/>
        <v>0</v>
      </c>
      <c r="BE309" s="2">
        <f t="shared" si="279"/>
        <v>0</v>
      </c>
      <c r="BF309" s="2">
        <f t="shared" si="280"/>
        <v>0</v>
      </c>
      <c r="BG309" s="2">
        <f t="shared" si="281"/>
        <v>0</v>
      </c>
      <c r="BH309" s="84">
        <f t="shared" si="282"/>
        <v>0</v>
      </c>
      <c r="BI309" s="2">
        <f t="shared" si="283"/>
        <v>0</v>
      </c>
      <c r="BJ309" s="2">
        <f t="shared" si="284"/>
        <v>0</v>
      </c>
      <c r="BK309" s="2">
        <f t="shared" si="285"/>
        <v>0</v>
      </c>
      <c r="BL309" s="83" t="str">
        <f t="shared" si="286"/>
        <v>N.A.</v>
      </c>
      <c r="BM309" s="2">
        <f t="shared" si="287"/>
        <v>3356976</v>
      </c>
      <c r="BO309" s="2">
        <v>581</v>
      </c>
      <c r="BP309">
        <f t="shared" si="288"/>
        <v>5999</v>
      </c>
      <c r="BQ309">
        <f t="shared" si="289"/>
        <v>3485419</v>
      </c>
      <c r="BR309" s="2">
        <f t="shared" si="290"/>
        <v>0</v>
      </c>
      <c r="BS309" s="2">
        <f t="shared" si="291"/>
        <v>0</v>
      </c>
      <c r="BT309" s="2">
        <f t="shared" si="292"/>
        <v>0</v>
      </c>
      <c r="BU309" s="2">
        <f t="shared" si="293"/>
        <v>0</v>
      </c>
      <c r="BV309" s="84">
        <f t="shared" si="294"/>
        <v>0</v>
      </c>
      <c r="BW309" s="2">
        <f t="shared" si="295"/>
        <v>0</v>
      </c>
      <c r="BX309" s="2">
        <f t="shared" si="296"/>
        <v>0</v>
      </c>
      <c r="BY309" s="2">
        <f t="shared" si="297"/>
        <v>0</v>
      </c>
      <c r="BZ309" s="83" t="str">
        <f t="shared" si="298"/>
        <v>N.A.</v>
      </c>
      <c r="CA309" s="2">
        <f t="shared" si="299"/>
        <v>3485419</v>
      </c>
    </row>
    <row r="310" spans="1:79" x14ac:dyDescent="0.2">
      <c r="A310">
        <v>303</v>
      </c>
      <c r="B310" s="2">
        <v>11</v>
      </c>
      <c r="C310" s="2">
        <v>6101</v>
      </c>
      <c r="D310" s="2" t="s">
        <v>268</v>
      </c>
      <c r="E310" s="2">
        <v>21758682</v>
      </c>
      <c r="F310" s="2">
        <v>5067.2</v>
      </c>
      <c r="G310" s="2">
        <v>4931</v>
      </c>
      <c r="H310" s="2">
        <v>24986363</v>
      </c>
      <c r="I310" s="2">
        <v>0</v>
      </c>
      <c r="J310" s="82"/>
      <c r="K310" s="2">
        <v>5236</v>
      </c>
      <c r="L310" s="2">
        <f t="shared" si="242"/>
        <v>5128</v>
      </c>
      <c r="M310" s="2">
        <f t="shared" si="243"/>
        <v>26850208</v>
      </c>
      <c r="N310" s="2">
        <f t="shared" si="244"/>
        <v>0</v>
      </c>
      <c r="O310" s="2">
        <f t="shared" si="245"/>
        <v>0</v>
      </c>
      <c r="P310" s="2">
        <f t="shared" si="246"/>
        <v>0</v>
      </c>
      <c r="Q310" s="2">
        <f t="shared" si="247"/>
        <v>0</v>
      </c>
      <c r="R310" s="84">
        <f t="shared" si="248"/>
        <v>0</v>
      </c>
      <c r="S310" s="2">
        <f t="shared" si="249"/>
        <v>0</v>
      </c>
      <c r="T310" s="2">
        <f t="shared" si="250"/>
        <v>0</v>
      </c>
      <c r="U310" s="2">
        <f t="shared" si="251"/>
        <v>0</v>
      </c>
      <c r="V310" s="83" t="str">
        <f t="shared" si="240"/>
        <v>N.A.</v>
      </c>
      <c r="W310" s="2">
        <f t="shared" si="252"/>
        <v>26850208</v>
      </c>
      <c r="X310" s="82"/>
      <c r="Y310" s="2">
        <v>5367</v>
      </c>
      <c r="Z310">
        <f t="shared" si="253"/>
        <v>5333</v>
      </c>
      <c r="AA310">
        <f t="shared" si="254"/>
        <v>28622211</v>
      </c>
      <c r="AB310" s="2">
        <f t="shared" si="255"/>
        <v>0</v>
      </c>
      <c r="AC310" s="2">
        <f t="shared" si="256"/>
        <v>0</v>
      </c>
      <c r="AD310" s="2">
        <f t="shared" si="257"/>
        <v>0</v>
      </c>
      <c r="AE310" s="2">
        <f t="shared" si="258"/>
        <v>0</v>
      </c>
      <c r="AF310" s="84">
        <f t="shared" si="259"/>
        <v>0</v>
      </c>
      <c r="AG310" s="2">
        <f t="shared" si="260"/>
        <v>0</v>
      </c>
      <c r="AH310" s="2">
        <f t="shared" si="261"/>
        <v>0</v>
      </c>
      <c r="AI310" s="2">
        <f t="shared" si="262"/>
        <v>0</v>
      </c>
      <c r="AJ310" s="83" t="str">
        <f t="shared" si="263"/>
        <v>N.A.</v>
      </c>
      <c r="AK310" s="2">
        <f t="shared" si="264"/>
        <v>28622211</v>
      </c>
      <c r="AM310" s="2">
        <v>5534</v>
      </c>
      <c r="AN310">
        <f t="shared" si="265"/>
        <v>5546</v>
      </c>
      <c r="AO310">
        <f t="shared" si="266"/>
        <v>30691564</v>
      </c>
      <c r="AP310" s="2">
        <f t="shared" si="241"/>
        <v>0</v>
      </c>
      <c r="AQ310" s="2">
        <f t="shared" si="267"/>
        <v>0</v>
      </c>
      <c r="AR310" s="2">
        <f t="shared" si="268"/>
        <v>0</v>
      </c>
      <c r="AS310" s="2">
        <f t="shared" si="269"/>
        <v>0</v>
      </c>
      <c r="AT310" s="84">
        <f t="shared" si="270"/>
        <v>0</v>
      </c>
      <c r="AU310" s="2">
        <f t="shared" si="271"/>
        <v>0</v>
      </c>
      <c r="AV310" s="2">
        <f t="shared" si="272"/>
        <v>0</v>
      </c>
      <c r="AW310" s="2">
        <f t="shared" si="273"/>
        <v>0</v>
      </c>
      <c r="AX310" s="83" t="str">
        <f t="shared" si="274"/>
        <v>N.A.</v>
      </c>
      <c r="AY310" s="2">
        <f t="shared" si="275"/>
        <v>30691564</v>
      </c>
      <c r="AZ310" s="82"/>
      <c r="BA310" s="2">
        <v>5656</v>
      </c>
      <c r="BB310">
        <f t="shared" si="276"/>
        <v>5768</v>
      </c>
      <c r="BC310">
        <f t="shared" si="277"/>
        <v>32623808</v>
      </c>
      <c r="BD310" s="2">
        <f t="shared" si="278"/>
        <v>0</v>
      </c>
      <c r="BE310" s="2">
        <f t="shared" si="279"/>
        <v>0</v>
      </c>
      <c r="BF310" s="2">
        <f t="shared" si="280"/>
        <v>0</v>
      </c>
      <c r="BG310" s="2">
        <f t="shared" si="281"/>
        <v>0</v>
      </c>
      <c r="BH310" s="84">
        <f t="shared" si="282"/>
        <v>0</v>
      </c>
      <c r="BI310" s="2">
        <f t="shared" si="283"/>
        <v>0</v>
      </c>
      <c r="BJ310" s="2">
        <f t="shared" si="284"/>
        <v>0</v>
      </c>
      <c r="BK310" s="2">
        <f t="shared" si="285"/>
        <v>0</v>
      </c>
      <c r="BL310" s="83" t="str">
        <f t="shared" si="286"/>
        <v>N.A.</v>
      </c>
      <c r="BM310" s="2">
        <f t="shared" si="287"/>
        <v>32623808</v>
      </c>
      <c r="BO310" s="2">
        <v>5704</v>
      </c>
      <c r="BP310">
        <f t="shared" si="288"/>
        <v>5999</v>
      </c>
      <c r="BQ310">
        <f t="shared" si="289"/>
        <v>34218296</v>
      </c>
      <c r="BR310" s="2">
        <f t="shared" si="290"/>
        <v>0</v>
      </c>
      <c r="BS310" s="2">
        <f t="shared" si="291"/>
        <v>0</v>
      </c>
      <c r="BT310" s="2">
        <f t="shared" si="292"/>
        <v>0</v>
      </c>
      <c r="BU310" s="2">
        <f t="shared" si="293"/>
        <v>0</v>
      </c>
      <c r="BV310" s="84">
        <f t="shared" si="294"/>
        <v>0</v>
      </c>
      <c r="BW310" s="2">
        <f t="shared" si="295"/>
        <v>0</v>
      </c>
      <c r="BX310" s="2">
        <f t="shared" si="296"/>
        <v>0</v>
      </c>
      <c r="BY310" s="2">
        <f t="shared" si="297"/>
        <v>0</v>
      </c>
      <c r="BZ310" s="83" t="str">
        <f t="shared" si="298"/>
        <v>N.A.</v>
      </c>
      <c r="CA310" s="2">
        <f t="shared" si="299"/>
        <v>34218296</v>
      </c>
    </row>
    <row r="311" spans="1:79" x14ac:dyDescent="0.2">
      <c r="A311">
        <v>304</v>
      </c>
      <c r="B311" s="2">
        <v>5</v>
      </c>
      <c r="C311" s="2">
        <v>6102</v>
      </c>
      <c r="D311" s="2" t="s">
        <v>271</v>
      </c>
      <c r="E311" s="2">
        <v>9433238</v>
      </c>
      <c r="F311" s="2">
        <v>1923.1</v>
      </c>
      <c r="G311" s="2">
        <v>4931</v>
      </c>
      <c r="H311" s="2">
        <v>9482806</v>
      </c>
      <c r="I311" s="2">
        <v>118435</v>
      </c>
      <c r="J311" s="82"/>
      <c r="K311" s="2">
        <v>1905</v>
      </c>
      <c r="L311" s="2">
        <f t="shared" si="242"/>
        <v>5128</v>
      </c>
      <c r="M311" s="2">
        <f t="shared" si="243"/>
        <v>9768840</v>
      </c>
      <c r="N311" s="2">
        <f t="shared" si="244"/>
        <v>0</v>
      </c>
      <c r="O311" s="2">
        <f t="shared" si="245"/>
        <v>0</v>
      </c>
      <c r="P311" s="2">
        <f t="shared" si="246"/>
        <v>0</v>
      </c>
      <c r="Q311" s="2">
        <f t="shared" si="247"/>
        <v>0</v>
      </c>
      <c r="R311" s="84">
        <f t="shared" si="248"/>
        <v>0</v>
      </c>
      <c r="S311" s="2">
        <f t="shared" si="249"/>
        <v>0</v>
      </c>
      <c r="T311" s="2">
        <f t="shared" si="250"/>
        <v>0</v>
      </c>
      <c r="U311" s="2">
        <f t="shared" si="251"/>
        <v>0</v>
      </c>
      <c r="V311" s="83" t="str">
        <f t="shared" si="240"/>
        <v>N.A.</v>
      </c>
      <c r="W311" s="2">
        <f t="shared" si="252"/>
        <v>9768840</v>
      </c>
      <c r="X311" s="82"/>
      <c r="Y311" s="2">
        <v>1874</v>
      </c>
      <c r="Z311">
        <f t="shared" si="253"/>
        <v>5333</v>
      </c>
      <c r="AA311">
        <f t="shared" si="254"/>
        <v>9994042</v>
      </c>
      <c r="AB311" s="2">
        <f t="shared" si="255"/>
        <v>0</v>
      </c>
      <c r="AC311" s="2">
        <f t="shared" si="256"/>
        <v>0</v>
      </c>
      <c r="AD311" s="2">
        <f t="shared" si="257"/>
        <v>0</v>
      </c>
      <c r="AE311" s="2">
        <f t="shared" si="258"/>
        <v>0</v>
      </c>
      <c r="AF311" s="84">
        <f t="shared" si="259"/>
        <v>0</v>
      </c>
      <c r="AG311" s="2">
        <f t="shared" si="260"/>
        <v>0</v>
      </c>
      <c r="AH311" s="2">
        <f t="shared" si="261"/>
        <v>0</v>
      </c>
      <c r="AI311" s="2">
        <f t="shared" si="262"/>
        <v>0</v>
      </c>
      <c r="AJ311" s="83" t="str">
        <f t="shared" si="263"/>
        <v>N.A.</v>
      </c>
      <c r="AK311" s="2">
        <f t="shared" si="264"/>
        <v>9994042</v>
      </c>
      <c r="AM311" s="2">
        <v>1857</v>
      </c>
      <c r="AN311">
        <f t="shared" si="265"/>
        <v>5546</v>
      </c>
      <c r="AO311">
        <f t="shared" si="266"/>
        <v>10298922</v>
      </c>
      <c r="AP311" s="2">
        <f t="shared" si="241"/>
        <v>0</v>
      </c>
      <c r="AQ311" s="2">
        <f t="shared" si="267"/>
        <v>0</v>
      </c>
      <c r="AR311" s="2">
        <f t="shared" si="268"/>
        <v>0</v>
      </c>
      <c r="AS311" s="2">
        <f t="shared" si="269"/>
        <v>0</v>
      </c>
      <c r="AT311" s="84">
        <f t="shared" si="270"/>
        <v>0</v>
      </c>
      <c r="AU311" s="2">
        <f t="shared" si="271"/>
        <v>0</v>
      </c>
      <c r="AV311" s="2">
        <f t="shared" si="272"/>
        <v>0</v>
      </c>
      <c r="AW311" s="2">
        <f t="shared" si="273"/>
        <v>0</v>
      </c>
      <c r="AX311" s="83" t="str">
        <f t="shared" si="274"/>
        <v>N.A.</v>
      </c>
      <c r="AY311" s="2">
        <f t="shared" si="275"/>
        <v>10298922</v>
      </c>
      <c r="AZ311" s="82"/>
      <c r="BA311" s="2">
        <v>1835</v>
      </c>
      <c r="BB311">
        <f t="shared" si="276"/>
        <v>5768</v>
      </c>
      <c r="BC311">
        <f t="shared" si="277"/>
        <v>10584280</v>
      </c>
      <c r="BD311" s="2">
        <f t="shared" si="278"/>
        <v>0</v>
      </c>
      <c r="BE311" s="2">
        <f t="shared" si="279"/>
        <v>0</v>
      </c>
      <c r="BF311" s="2">
        <f t="shared" si="280"/>
        <v>0</v>
      </c>
      <c r="BG311" s="2">
        <f t="shared" si="281"/>
        <v>0</v>
      </c>
      <c r="BH311" s="84">
        <f t="shared" si="282"/>
        <v>0</v>
      </c>
      <c r="BI311" s="2">
        <f t="shared" si="283"/>
        <v>0</v>
      </c>
      <c r="BJ311" s="2">
        <f t="shared" si="284"/>
        <v>0</v>
      </c>
      <c r="BK311" s="2">
        <f t="shared" si="285"/>
        <v>0</v>
      </c>
      <c r="BL311" s="83" t="str">
        <f t="shared" si="286"/>
        <v>N.A.</v>
      </c>
      <c r="BM311" s="2">
        <f t="shared" si="287"/>
        <v>10584280</v>
      </c>
      <c r="BO311" s="2">
        <v>1815</v>
      </c>
      <c r="BP311">
        <f t="shared" si="288"/>
        <v>5999</v>
      </c>
      <c r="BQ311">
        <f t="shared" si="289"/>
        <v>10888185</v>
      </c>
      <c r="BR311" s="2">
        <f t="shared" si="290"/>
        <v>0</v>
      </c>
      <c r="BS311" s="2">
        <f t="shared" si="291"/>
        <v>0</v>
      </c>
      <c r="BT311" s="2">
        <f t="shared" si="292"/>
        <v>0</v>
      </c>
      <c r="BU311" s="2">
        <f t="shared" si="293"/>
        <v>0</v>
      </c>
      <c r="BV311" s="84">
        <f t="shared" si="294"/>
        <v>0</v>
      </c>
      <c r="BW311" s="2">
        <f t="shared" si="295"/>
        <v>0</v>
      </c>
      <c r="BX311" s="2">
        <f t="shared" si="296"/>
        <v>0</v>
      </c>
      <c r="BY311" s="2">
        <f t="shared" si="297"/>
        <v>0</v>
      </c>
      <c r="BZ311" s="83" t="str">
        <f t="shared" si="298"/>
        <v>N.A.</v>
      </c>
      <c r="CA311" s="2">
        <f t="shared" si="299"/>
        <v>10888185</v>
      </c>
    </row>
    <row r="312" spans="1:79" x14ac:dyDescent="0.2">
      <c r="A312">
        <v>305</v>
      </c>
      <c r="B312" s="2">
        <v>5</v>
      </c>
      <c r="C312" s="2">
        <v>6120</v>
      </c>
      <c r="D312" s="2" t="s">
        <v>272</v>
      </c>
      <c r="E312" s="2">
        <v>5666621</v>
      </c>
      <c r="F312" s="2">
        <v>1259</v>
      </c>
      <c r="G312" s="2">
        <v>4931</v>
      </c>
      <c r="H312" s="2">
        <v>6208129</v>
      </c>
      <c r="I312" s="2">
        <v>0</v>
      </c>
      <c r="J312" s="82"/>
      <c r="K312" s="2">
        <v>1235</v>
      </c>
      <c r="L312" s="2">
        <f t="shared" si="242"/>
        <v>5128</v>
      </c>
      <c r="M312" s="2">
        <f t="shared" si="243"/>
        <v>6333080</v>
      </c>
      <c r="N312" s="2">
        <f t="shared" si="244"/>
        <v>0</v>
      </c>
      <c r="O312" s="2">
        <f t="shared" si="245"/>
        <v>0</v>
      </c>
      <c r="P312" s="2">
        <f t="shared" si="246"/>
        <v>0</v>
      </c>
      <c r="Q312" s="2">
        <f t="shared" si="247"/>
        <v>0</v>
      </c>
      <c r="R312" s="84">
        <f t="shared" si="248"/>
        <v>0</v>
      </c>
      <c r="S312" s="2">
        <f t="shared" si="249"/>
        <v>0</v>
      </c>
      <c r="T312" s="2">
        <f t="shared" si="250"/>
        <v>0</v>
      </c>
      <c r="U312" s="2">
        <f t="shared" si="251"/>
        <v>0</v>
      </c>
      <c r="V312" s="83" t="str">
        <f t="shared" si="240"/>
        <v>N.A.</v>
      </c>
      <c r="W312" s="2">
        <f t="shared" si="252"/>
        <v>6333080</v>
      </c>
      <c r="X312" s="82"/>
      <c r="Y312" s="2">
        <v>1242</v>
      </c>
      <c r="Z312">
        <f t="shared" si="253"/>
        <v>5333</v>
      </c>
      <c r="AA312">
        <f t="shared" si="254"/>
        <v>6623586</v>
      </c>
      <c r="AB312" s="2">
        <f t="shared" si="255"/>
        <v>0</v>
      </c>
      <c r="AC312" s="2">
        <f t="shared" si="256"/>
        <v>0</v>
      </c>
      <c r="AD312" s="2">
        <f t="shared" si="257"/>
        <v>0</v>
      </c>
      <c r="AE312" s="2">
        <f t="shared" si="258"/>
        <v>0</v>
      </c>
      <c r="AF312" s="84">
        <f t="shared" si="259"/>
        <v>0</v>
      </c>
      <c r="AG312" s="2">
        <f t="shared" si="260"/>
        <v>0</v>
      </c>
      <c r="AH312" s="2">
        <f t="shared" si="261"/>
        <v>0</v>
      </c>
      <c r="AI312" s="2">
        <f t="shared" si="262"/>
        <v>0</v>
      </c>
      <c r="AJ312" s="83" t="str">
        <f t="shared" si="263"/>
        <v>N.A.</v>
      </c>
      <c r="AK312" s="2">
        <f t="shared" si="264"/>
        <v>6623586</v>
      </c>
      <c r="AM312" s="2">
        <v>1247</v>
      </c>
      <c r="AN312">
        <f t="shared" si="265"/>
        <v>5546</v>
      </c>
      <c r="AO312">
        <f t="shared" si="266"/>
        <v>6915862</v>
      </c>
      <c r="AP312" s="2">
        <f t="shared" si="241"/>
        <v>0</v>
      </c>
      <c r="AQ312" s="2">
        <f t="shared" si="267"/>
        <v>0</v>
      </c>
      <c r="AR312" s="2">
        <f t="shared" si="268"/>
        <v>0</v>
      </c>
      <c r="AS312" s="2">
        <f t="shared" si="269"/>
        <v>0</v>
      </c>
      <c r="AT312" s="84">
        <f t="shared" si="270"/>
        <v>0</v>
      </c>
      <c r="AU312" s="2">
        <f t="shared" si="271"/>
        <v>0</v>
      </c>
      <c r="AV312" s="2">
        <f t="shared" si="272"/>
        <v>0</v>
      </c>
      <c r="AW312" s="2">
        <f t="shared" si="273"/>
        <v>0</v>
      </c>
      <c r="AX312" s="83" t="str">
        <f t="shared" si="274"/>
        <v>N.A.</v>
      </c>
      <c r="AY312" s="2">
        <f t="shared" si="275"/>
        <v>6915862</v>
      </c>
      <c r="AZ312" s="82"/>
      <c r="BA312" s="2">
        <v>1248</v>
      </c>
      <c r="BB312">
        <f t="shared" si="276"/>
        <v>5768</v>
      </c>
      <c r="BC312">
        <f t="shared" si="277"/>
        <v>7198464</v>
      </c>
      <c r="BD312" s="2">
        <f t="shared" si="278"/>
        <v>0</v>
      </c>
      <c r="BE312" s="2">
        <f t="shared" si="279"/>
        <v>0</v>
      </c>
      <c r="BF312" s="2">
        <f t="shared" si="280"/>
        <v>0</v>
      </c>
      <c r="BG312" s="2">
        <f t="shared" si="281"/>
        <v>0</v>
      </c>
      <c r="BH312" s="84">
        <f t="shared" si="282"/>
        <v>0</v>
      </c>
      <c r="BI312" s="2">
        <f t="shared" si="283"/>
        <v>0</v>
      </c>
      <c r="BJ312" s="2">
        <f t="shared" si="284"/>
        <v>0</v>
      </c>
      <c r="BK312" s="2">
        <f t="shared" si="285"/>
        <v>0</v>
      </c>
      <c r="BL312" s="83" t="str">
        <f t="shared" si="286"/>
        <v>N.A.</v>
      </c>
      <c r="BM312" s="2">
        <f t="shared" si="287"/>
        <v>7198464</v>
      </c>
      <c r="BO312" s="2">
        <v>1241</v>
      </c>
      <c r="BP312">
        <f t="shared" si="288"/>
        <v>5999</v>
      </c>
      <c r="BQ312">
        <f t="shared" si="289"/>
        <v>7444759</v>
      </c>
      <c r="BR312" s="2">
        <f t="shared" si="290"/>
        <v>0</v>
      </c>
      <c r="BS312" s="2">
        <f t="shared" si="291"/>
        <v>0</v>
      </c>
      <c r="BT312" s="2">
        <f t="shared" si="292"/>
        <v>0</v>
      </c>
      <c r="BU312" s="2">
        <f t="shared" si="293"/>
        <v>0</v>
      </c>
      <c r="BV312" s="84">
        <f t="shared" si="294"/>
        <v>0</v>
      </c>
      <c r="BW312" s="2">
        <f t="shared" si="295"/>
        <v>0</v>
      </c>
      <c r="BX312" s="2">
        <f t="shared" si="296"/>
        <v>0</v>
      </c>
      <c r="BY312" s="2">
        <f t="shared" si="297"/>
        <v>0</v>
      </c>
      <c r="BZ312" s="83" t="str">
        <f t="shared" si="298"/>
        <v>N.A.</v>
      </c>
      <c r="CA312" s="2">
        <f t="shared" si="299"/>
        <v>7444759</v>
      </c>
    </row>
    <row r="313" spans="1:79" x14ac:dyDescent="0.2">
      <c r="A313">
        <v>306</v>
      </c>
      <c r="B313" s="2">
        <v>10</v>
      </c>
      <c r="C313" s="2">
        <v>6138</v>
      </c>
      <c r="D313" s="2" t="s">
        <v>273</v>
      </c>
      <c r="E313" s="2">
        <v>2280278</v>
      </c>
      <c r="F313" s="2">
        <v>498.3</v>
      </c>
      <c r="G313" s="2">
        <v>4973</v>
      </c>
      <c r="H313" s="2">
        <v>2478046</v>
      </c>
      <c r="I313" s="2">
        <v>0</v>
      </c>
      <c r="J313" s="82"/>
      <c r="K313" s="2">
        <v>514</v>
      </c>
      <c r="L313" s="2">
        <f t="shared" si="242"/>
        <v>5170</v>
      </c>
      <c r="M313" s="2">
        <f t="shared" si="243"/>
        <v>2657380</v>
      </c>
      <c r="N313" s="2">
        <f t="shared" si="244"/>
        <v>0</v>
      </c>
      <c r="O313" s="2">
        <f t="shared" si="245"/>
        <v>0</v>
      </c>
      <c r="P313" s="2">
        <f t="shared" si="246"/>
        <v>0</v>
      </c>
      <c r="Q313" s="2">
        <f t="shared" si="247"/>
        <v>0</v>
      </c>
      <c r="R313" s="84">
        <f t="shared" si="248"/>
        <v>0</v>
      </c>
      <c r="S313" s="2">
        <f t="shared" si="249"/>
        <v>0</v>
      </c>
      <c r="T313" s="2">
        <f t="shared" si="250"/>
        <v>0</v>
      </c>
      <c r="U313" s="2">
        <f t="shared" si="251"/>
        <v>0</v>
      </c>
      <c r="V313" s="83" t="str">
        <f t="shared" si="240"/>
        <v>N.A.</v>
      </c>
      <c r="W313" s="2">
        <f t="shared" si="252"/>
        <v>2657380</v>
      </c>
      <c r="X313" s="82"/>
      <c r="Y313" s="2">
        <v>514</v>
      </c>
      <c r="Z313">
        <f t="shared" si="253"/>
        <v>5375</v>
      </c>
      <c r="AA313">
        <f t="shared" si="254"/>
        <v>2762750</v>
      </c>
      <c r="AB313" s="2">
        <f t="shared" si="255"/>
        <v>0</v>
      </c>
      <c r="AC313" s="2">
        <f t="shared" si="256"/>
        <v>0</v>
      </c>
      <c r="AD313" s="2">
        <f t="shared" si="257"/>
        <v>0</v>
      </c>
      <c r="AE313" s="2">
        <f t="shared" si="258"/>
        <v>0</v>
      </c>
      <c r="AF313" s="84">
        <f t="shared" si="259"/>
        <v>0</v>
      </c>
      <c r="AG313" s="2">
        <f t="shared" si="260"/>
        <v>0</v>
      </c>
      <c r="AH313" s="2">
        <f t="shared" si="261"/>
        <v>0</v>
      </c>
      <c r="AI313" s="2">
        <f t="shared" si="262"/>
        <v>0</v>
      </c>
      <c r="AJ313" s="83" t="str">
        <f t="shared" si="263"/>
        <v>N.A.</v>
      </c>
      <c r="AK313" s="2">
        <f t="shared" si="264"/>
        <v>2762750</v>
      </c>
      <c r="AM313" s="2">
        <v>512</v>
      </c>
      <c r="AN313">
        <f t="shared" si="265"/>
        <v>5588</v>
      </c>
      <c r="AO313">
        <f t="shared" si="266"/>
        <v>2861056</v>
      </c>
      <c r="AP313" s="2">
        <f t="shared" si="241"/>
        <v>0</v>
      </c>
      <c r="AQ313" s="2">
        <f t="shared" si="267"/>
        <v>0</v>
      </c>
      <c r="AR313" s="2">
        <f t="shared" si="268"/>
        <v>0</v>
      </c>
      <c r="AS313" s="2">
        <f t="shared" si="269"/>
        <v>0</v>
      </c>
      <c r="AT313" s="84">
        <f t="shared" si="270"/>
        <v>0</v>
      </c>
      <c r="AU313" s="2">
        <f t="shared" si="271"/>
        <v>0</v>
      </c>
      <c r="AV313" s="2">
        <f t="shared" si="272"/>
        <v>0</v>
      </c>
      <c r="AW313" s="2">
        <f t="shared" si="273"/>
        <v>0</v>
      </c>
      <c r="AX313" s="83" t="str">
        <f t="shared" si="274"/>
        <v>N.A.</v>
      </c>
      <c r="AY313" s="2">
        <f t="shared" si="275"/>
        <v>2861056</v>
      </c>
      <c r="AZ313" s="82"/>
      <c r="BA313" s="2">
        <v>513</v>
      </c>
      <c r="BB313">
        <f t="shared" si="276"/>
        <v>5810</v>
      </c>
      <c r="BC313">
        <f t="shared" si="277"/>
        <v>2980530</v>
      </c>
      <c r="BD313" s="2">
        <f t="shared" si="278"/>
        <v>0</v>
      </c>
      <c r="BE313" s="2">
        <f t="shared" si="279"/>
        <v>0</v>
      </c>
      <c r="BF313" s="2">
        <f t="shared" si="280"/>
        <v>0</v>
      </c>
      <c r="BG313" s="2">
        <f t="shared" si="281"/>
        <v>0</v>
      </c>
      <c r="BH313" s="84">
        <f t="shared" si="282"/>
        <v>0</v>
      </c>
      <c r="BI313" s="2">
        <f t="shared" si="283"/>
        <v>0</v>
      </c>
      <c r="BJ313" s="2">
        <f t="shared" si="284"/>
        <v>0</v>
      </c>
      <c r="BK313" s="2">
        <f t="shared" si="285"/>
        <v>0</v>
      </c>
      <c r="BL313" s="83" t="str">
        <f t="shared" si="286"/>
        <v>N.A.</v>
      </c>
      <c r="BM313" s="2">
        <f t="shared" si="287"/>
        <v>2980530</v>
      </c>
      <c r="BO313" s="2">
        <v>504</v>
      </c>
      <c r="BP313">
        <f t="shared" si="288"/>
        <v>6041</v>
      </c>
      <c r="BQ313">
        <f t="shared" si="289"/>
        <v>3044664</v>
      </c>
      <c r="BR313" s="2">
        <f t="shared" si="290"/>
        <v>0</v>
      </c>
      <c r="BS313" s="2">
        <f t="shared" si="291"/>
        <v>0</v>
      </c>
      <c r="BT313" s="2">
        <f t="shared" si="292"/>
        <v>0</v>
      </c>
      <c r="BU313" s="2">
        <f t="shared" si="293"/>
        <v>0</v>
      </c>
      <c r="BV313" s="84">
        <f t="shared" si="294"/>
        <v>0</v>
      </c>
      <c r="BW313" s="2">
        <f t="shared" si="295"/>
        <v>0</v>
      </c>
      <c r="BX313" s="2">
        <f t="shared" si="296"/>
        <v>0</v>
      </c>
      <c r="BY313" s="2">
        <f t="shared" si="297"/>
        <v>0</v>
      </c>
      <c r="BZ313" s="83" t="str">
        <f t="shared" si="298"/>
        <v>N.A.</v>
      </c>
      <c r="CA313" s="2">
        <f t="shared" si="299"/>
        <v>3044664</v>
      </c>
    </row>
    <row r="314" spans="1:79" x14ac:dyDescent="0.2">
      <c r="A314">
        <v>307</v>
      </c>
      <c r="B314" s="2">
        <v>14</v>
      </c>
      <c r="C314" s="2">
        <v>6165</v>
      </c>
      <c r="D314" s="2" t="s">
        <v>275</v>
      </c>
      <c r="E314" s="2">
        <v>1271034</v>
      </c>
      <c r="F314" s="2">
        <v>232.4</v>
      </c>
      <c r="G314" s="2">
        <v>4931</v>
      </c>
      <c r="H314" s="2">
        <v>1145964</v>
      </c>
      <c r="I314" s="2">
        <v>100056</v>
      </c>
      <c r="J314" s="82"/>
      <c r="K314" s="2">
        <v>229</v>
      </c>
      <c r="L314" s="2">
        <f t="shared" si="242"/>
        <v>5128</v>
      </c>
      <c r="M314" s="2">
        <f t="shared" si="243"/>
        <v>1174312</v>
      </c>
      <c r="N314" s="2">
        <f t="shared" si="244"/>
        <v>67705</v>
      </c>
      <c r="O314" s="2">
        <f t="shared" si="245"/>
        <v>0</v>
      </c>
      <c r="P314" s="2">
        <f t="shared" si="246"/>
        <v>67705</v>
      </c>
      <c r="Q314" s="2">
        <f t="shared" si="247"/>
        <v>0</v>
      </c>
      <c r="R314" s="84">
        <f t="shared" si="248"/>
        <v>67705</v>
      </c>
      <c r="S314" s="2">
        <f t="shared" si="249"/>
        <v>2</v>
      </c>
      <c r="T314" s="2">
        <f t="shared" si="250"/>
        <v>0</v>
      </c>
      <c r="U314" s="2">
        <f t="shared" si="251"/>
        <v>2</v>
      </c>
      <c r="V314" s="83" t="str">
        <f t="shared" si="240"/>
        <v>70% Adj.</v>
      </c>
      <c r="W314" s="2">
        <f t="shared" si="252"/>
        <v>1242017</v>
      </c>
      <c r="X314" s="82"/>
      <c r="Y314" s="2">
        <v>224</v>
      </c>
      <c r="Z314">
        <f t="shared" si="253"/>
        <v>5333</v>
      </c>
      <c r="AA314">
        <f t="shared" si="254"/>
        <v>1194592</v>
      </c>
      <c r="AB314" s="2">
        <f t="shared" si="255"/>
        <v>45865</v>
      </c>
      <c r="AC314" s="2">
        <f t="shared" si="256"/>
        <v>0</v>
      </c>
      <c r="AD314" s="2">
        <f t="shared" si="257"/>
        <v>45865</v>
      </c>
      <c r="AE314" s="2">
        <f t="shared" si="258"/>
        <v>0</v>
      </c>
      <c r="AF314" s="84">
        <f t="shared" si="259"/>
        <v>45865</v>
      </c>
      <c r="AG314" s="2">
        <f t="shared" si="260"/>
        <v>2</v>
      </c>
      <c r="AH314" s="2">
        <f t="shared" si="261"/>
        <v>0</v>
      </c>
      <c r="AI314" s="2">
        <f t="shared" si="262"/>
        <v>2</v>
      </c>
      <c r="AJ314" s="83" t="str">
        <f t="shared" si="263"/>
        <v>60% Adj.</v>
      </c>
      <c r="AK314" s="2">
        <f t="shared" si="264"/>
        <v>1240457</v>
      </c>
      <c r="AM314" s="2">
        <v>208</v>
      </c>
      <c r="AN314">
        <f t="shared" si="265"/>
        <v>5546</v>
      </c>
      <c r="AO314">
        <f t="shared" si="266"/>
        <v>1153568</v>
      </c>
      <c r="AP314" s="2">
        <f t="shared" si="241"/>
        <v>58733</v>
      </c>
      <c r="AQ314" s="2">
        <f t="shared" si="267"/>
        <v>52970</v>
      </c>
      <c r="AR314" s="2">
        <f t="shared" si="268"/>
        <v>58733</v>
      </c>
      <c r="AS314" s="2">
        <f t="shared" si="269"/>
        <v>0</v>
      </c>
      <c r="AT314" s="84">
        <f t="shared" si="270"/>
        <v>58733</v>
      </c>
      <c r="AU314" s="2">
        <f t="shared" si="271"/>
        <v>2</v>
      </c>
      <c r="AV314" s="2">
        <f t="shared" si="272"/>
        <v>0</v>
      </c>
      <c r="AW314" s="2">
        <f t="shared" si="273"/>
        <v>2</v>
      </c>
      <c r="AX314" s="83" t="str">
        <f t="shared" si="274"/>
        <v>50% Adj.</v>
      </c>
      <c r="AY314" s="2">
        <f t="shared" si="275"/>
        <v>1212301</v>
      </c>
      <c r="AZ314" s="82"/>
      <c r="BA314" s="2">
        <v>194</v>
      </c>
      <c r="BB314">
        <f t="shared" si="276"/>
        <v>5768</v>
      </c>
      <c r="BC314">
        <f t="shared" si="277"/>
        <v>1118992</v>
      </c>
      <c r="BD314" s="2">
        <f t="shared" si="278"/>
        <v>60817</v>
      </c>
      <c r="BE314" s="2">
        <f t="shared" si="279"/>
        <v>46112</v>
      </c>
      <c r="BF314" s="2">
        <f t="shared" si="280"/>
        <v>60817</v>
      </c>
      <c r="BG314" s="2">
        <f t="shared" si="281"/>
        <v>0</v>
      </c>
      <c r="BH314" s="84">
        <f t="shared" si="282"/>
        <v>60817</v>
      </c>
      <c r="BI314" s="2">
        <f t="shared" si="283"/>
        <v>2</v>
      </c>
      <c r="BJ314" s="2">
        <f t="shared" si="284"/>
        <v>0</v>
      </c>
      <c r="BK314" s="2">
        <f t="shared" si="285"/>
        <v>2</v>
      </c>
      <c r="BL314" s="83" t="str">
        <f t="shared" si="286"/>
        <v>40% Adj.</v>
      </c>
      <c r="BM314" s="2">
        <f t="shared" si="287"/>
        <v>1179809</v>
      </c>
      <c r="BO314" s="2">
        <v>184</v>
      </c>
      <c r="BP314">
        <f t="shared" si="288"/>
        <v>5999</v>
      </c>
      <c r="BQ314">
        <f t="shared" si="289"/>
        <v>1103816</v>
      </c>
      <c r="BR314" s="2">
        <f t="shared" si="290"/>
        <v>50165</v>
      </c>
      <c r="BS314" s="2">
        <f t="shared" si="291"/>
        <v>26366</v>
      </c>
      <c r="BT314" s="2">
        <f t="shared" si="292"/>
        <v>50165</v>
      </c>
      <c r="BU314" s="2">
        <f t="shared" si="293"/>
        <v>0</v>
      </c>
      <c r="BV314" s="84">
        <f t="shared" si="294"/>
        <v>50165</v>
      </c>
      <c r="BW314" s="2">
        <f t="shared" si="295"/>
        <v>2</v>
      </c>
      <c r="BX314" s="2">
        <f t="shared" si="296"/>
        <v>0</v>
      </c>
      <c r="BY314" s="2">
        <f t="shared" si="297"/>
        <v>2</v>
      </c>
      <c r="BZ314" s="83" t="str">
        <f t="shared" si="298"/>
        <v>30% Adj.</v>
      </c>
      <c r="CA314" s="2">
        <f t="shared" si="299"/>
        <v>1153981</v>
      </c>
    </row>
    <row r="315" spans="1:79" x14ac:dyDescent="0.2">
      <c r="A315">
        <v>308</v>
      </c>
      <c r="B315" s="2">
        <v>1</v>
      </c>
      <c r="C315" s="2">
        <v>6175</v>
      </c>
      <c r="D315" s="2" t="s">
        <v>276</v>
      </c>
      <c r="E315" s="2">
        <v>4081547</v>
      </c>
      <c r="F315" s="2">
        <v>778.4</v>
      </c>
      <c r="G315" s="2">
        <v>4945</v>
      </c>
      <c r="H315" s="2">
        <v>3849188</v>
      </c>
      <c r="I315" s="2">
        <v>185887</v>
      </c>
      <c r="J315" s="82"/>
      <c r="K315" s="2">
        <v>743</v>
      </c>
      <c r="L315" s="2">
        <f t="shared" si="242"/>
        <v>5142</v>
      </c>
      <c r="M315" s="2">
        <f t="shared" si="243"/>
        <v>3820506</v>
      </c>
      <c r="N315" s="2">
        <f t="shared" si="244"/>
        <v>182729</v>
      </c>
      <c r="O315" s="2">
        <f t="shared" si="245"/>
        <v>67174</v>
      </c>
      <c r="P315" s="2">
        <f t="shared" si="246"/>
        <v>182729</v>
      </c>
      <c r="Q315" s="2">
        <f t="shared" si="247"/>
        <v>0</v>
      </c>
      <c r="R315" s="84">
        <f t="shared" si="248"/>
        <v>182729</v>
      </c>
      <c r="S315" s="2">
        <f t="shared" si="249"/>
        <v>2</v>
      </c>
      <c r="T315" s="2">
        <f t="shared" si="250"/>
        <v>0</v>
      </c>
      <c r="U315" s="2">
        <f t="shared" si="251"/>
        <v>2</v>
      </c>
      <c r="V315" s="83" t="str">
        <f t="shared" si="240"/>
        <v>70% Adj.</v>
      </c>
      <c r="W315" s="2">
        <f t="shared" si="252"/>
        <v>4003235</v>
      </c>
      <c r="X315" s="82"/>
      <c r="Y315" s="2">
        <v>716</v>
      </c>
      <c r="Z315">
        <f t="shared" si="253"/>
        <v>5347</v>
      </c>
      <c r="AA315">
        <f t="shared" si="254"/>
        <v>3828452</v>
      </c>
      <c r="AB315" s="2">
        <f t="shared" si="255"/>
        <v>151857</v>
      </c>
      <c r="AC315" s="2">
        <f t="shared" si="256"/>
        <v>30259</v>
      </c>
      <c r="AD315" s="2">
        <f t="shared" si="257"/>
        <v>151857</v>
      </c>
      <c r="AE315" s="2">
        <f t="shared" si="258"/>
        <v>0</v>
      </c>
      <c r="AF315" s="84">
        <f t="shared" si="259"/>
        <v>151857</v>
      </c>
      <c r="AG315" s="2">
        <f t="shared" si="260"/>
        <v>2</v>
      </c>
      <c r="AH315" s="2">
        <f t="shared" si="261"/>
        <v>0</v>
      </c>
      <c r="AI315" s="2">
        <f t="shared" si="262"/>
        <v>2</v>
      </c>
      <c r="AJ315" s="83" t="str">
        <f t="shared" si="263"/>
        <v>60% Adj.</v>
      </c>
      <c r="AK315" s="2">
        <f t="shared" si="264"/>
        <v>3980309</v>
      </c>
      <c r="AM315" s="2">
        <v>700</v>
      </c>
      <c r="AN315">
        <f t="shared" si="265"/>
        <v>5560</v>
      </c>
      <c r="AO315">
        <f t="shared" si="266"/>
        <v>3892000</v>
      </c>
      <c r="AP315" s="2">
        <f t="shared" si="241"/>
        <v>94774</v>
      </c>
      <c r="AQ315" s="2">
        <f t="shared" si="267"/>
        <v>0</v>
      </c>
      <c r="AR315" s="2">
        <f t="shared" si="268"/>
        <v>94774</v>
      </c>
      <c r="AS315" s="2">
        <f t="shared" si="269"/>
        <v>0</v>
      </c>
      <c r="AT315" s="84">
        <f t="shared" si="270"/>
        <v>94774</v>
      </c>
      <c r="AU315" s="2">
        <f t="shared" si="271"/>
        <v>2</v>
      </c>
      <c r="AV315" s="2">
        <f t="shared" si="272"/>
        <v>0</v>
      </c>
      <c r="AW315" s="2">
        <f t="shared" si="273"/>
        <v>2</v>
      </c>
      <c r="AX315" s="83" t="str">
        <f t="shared" si="274"/>
        <v>50% Adj.</v>
      </c>
      <c r="AY315" s="2">
        <f t="shared" si="275"/>
        <v>3986774</v>
      </c>
      <c r="AZ315" s="82"/>
      <c r="BA315" s="2">
        <v>675</v>
      </c>
      <c r="BB315">
        <f t="shared" si="276"/>
        <v>5782</v>
      </c>
      <c r="BC315">
        <f t="shared" si="277"/>
        <v>3902850</v>
      </c>
      <c r="BD315" s="2">
        <f t="shared" si="278"/>
        <v>71479</v>
      </c>
      <c r="BE315" s="2">
        <f t="shared" si="279"/>
        <v>28070</v>
      </c>
      <c r="BF315" s="2">
        <f t="shared" si="280"/>
        <v>71479</v>
      </c>
      <c r="BG315" s="2">
        <f t="shared" si="281"/>
        <v>0</v>
      </c>
      <c r="BH315" s="84">
        <f t="shared" si="282"/>
        <v>71479</v>
      </c>
      <c r="BI315" s="2">
        <f t="shared" si="283"/>
        <v>2</v>
      </c>
      <c r="BJ315" s="2">
        <f t="shared" si="284"/>
        <v>0</v>
      </c>
      <c r="BK315" s="2">
        <f t="shared" si="285"/>
        <v>2</v>
      </c>
      <c r="BL315" s="83" t="str">
        <f t="shared" si="286"/>
        <v>40% Adj.</v>
      </c>
      <c r="BM315" s="2">
        <f t="shared" si="287"/>
        <v>3974329</v>
      </c>
      <c r="BO315" s="2">
        <v>640</v>
      </c>
      <c r="BP315">
        <f t="shared" si="288"/>
        <v>6013</v>
      </c>
      <c r="BQ315">
        <f t="shared" si="289"/>
        <v>3848320</v>
      </c>
      <c r="BR315" s="2">
        <f t="shared" si="290"/>
        <v>69968</v>
      </c>
      <c r="BS315" s="2">
        <f t="shared" si="291"/>
        <v>93559</v>
      </c>
      <c r="BT315" s="2">
        <f t="shared" si="292"/>
        <v>0</v>
      </c>
      <c r="BU315" s="2">
        <f t="shared" si="293"/>
        <v>93559</v>
      </c>
      <c r="BV315" s="84">
        <f t="shared" si="294"/>
        <v>93559</v>
      </c>
      <c r="BW315" s="2">
        <f t="shared" si="295"/>
        <v>0</v>
      </c>
      <c r="BX315" s="2">
        <f t="shared" si="296"/>
        <v>1</v>
      </c>
      <c r="BY315" s="2">
        <f t="shared" si="297"/>
        <v>1</v>
      </c>
      <c r="BZ315" s="83" t="str">
        <f t="shared" si="298"/>
        <v>101% Adj.</v>
      </c>
      <c r="CA315" s="2">
        <f t="shared" si="299"/>
        <v>3941879</v>
      </c>
    </row>
    <row r="316" spans="1:79" x14ac:dyDescent="0.2">
      <c r="A316">
        <v>309</v>
      </c>
      <c r="B316" s="2">
        <v>5</v>
      </c>
      <c r="C316" s="2">
        <v>6219</v>
      </c>
      <c r="D316" s="2" t="s">
        <v>277</v>
      </c>
      <c r="E316" s="2">
        <v>8921836</v>
      </c>
      <c r="F316" s="2">
        <v>1894.5</v>
      </c>
      <c r="G316" s="2">
        <v>4931</v>
      </c>
      <c r="H316" s="2">
        <v>9341780</v>
      </c>
      <c r="I316" s="2">
        <v>16688</v>
      </c>
      <c r="J316" s="82"/>
      <c r="K316" s="2">
        <v>1913</v>
      </c>
      <c r="L316" s="2">
        <f t="shared" si="242"/>
        <v>5128</v>
      </c>
      <c r="M316" s="2">
        <f t="shared" si="243"/>
        <v>9809864</v>
      </c>
      <c r="N316" s="2">
        <f t="shared" si="244"/>
        <v>0</v>
      </c>
      <c r="O316" s="2">
        <f t="shared" si="245"/>
        <v>0</v>
      </c>
      <c r="P316" s="2">
        <f t="shared" si="246"/>
        <v>0</v>
      </c>
      <c r="Q316" s="2">
        <f t="shared" si="247"/>
        <v>0</v>
      </c>
      <c r="R316" s="84">
        <f t="shared" si="248"/>
        <v>0</v>
      </c>
      <c r="S316" s="2">
        <f t="shared" si="249"/>
        <v>0</v>
      </c>
      <c r="T316" s="2">
        <f t="shared" si="250"/>
        <v>0</v>
      </c>
      <c r="U316" s="2">
        <f t="shared" si="251"/>
        <v>0</v>
      </c>
      <c r="V316" s="83" t="str">
        <f t="shared" si="240"/>
        <v>N.A.</v>
      </c>
      <c r="W316" s="2">
        <f t="shared" si="252"/>
        <v>9809864</v>
      </c>
      <c r="X316" s="82"/>
      <c r="Y316" s="2">
        <v>1930</v>
      </c>
      <c r="Z316">
        <f t="shared" si="253"/>
        <v>5333</v>
      </c>
      <c r="AA316">
        <f t="shared" si="254"/>
        <v>10292690</v>
      </c>
      <c r="AB316" s="2">
        <f t="shared" si="255"/>
        <v>0</v>
      </c>
      <c r="AC316" s="2">
        <f t="shared" si="256"/>
        <v>0</v>
      </c>
      <c r="AD316" s="2">
        <f t="shared" si="257"/>
        <v>0</v>
      </c>
      <c r="AE316" s="2">
        <f t="shared" si="258"/>
        <v>0</v>
      </c>
      <c r="AF316" s="84">
        <f t="shared" si="259"/>
        <v>0</v>
      </c>
      <c r="AG316" s="2">
        <f t="shared" si="260"/>
        <v>0</v>
      </c>
      <c r="AH316" s="2">
        <f t="shared" si="261"/>
        <v>0</v>
      </c>
      <c r="AI316" s="2">
        <f t="shared" si="262"/>
        <v>0</v>
      </c>
      <c r="AJ316" s="83" t="str">
        <f t="shared" si="263"/>
        <v>N.A.</v>
      </c>
      <c r="AK316" s="2">
        <f t="shared" si="264"/>
        <v>10292690</v>
      </c>
      <c r="AM316" s="2">
        <v>1924</v>
      </c>
      <c r="AN316">
        <f t="shared" si="265"/>
        <v>5546</v>
      </c>
      <c r="AO316">
        <f t="shared" si="266"/>
        <v>10670504</v>
      </c>
      <c r="AP316" s="2">
        <f t="shared" si="241"/>
        <v>0</v>
      </c>
      <c r="AQ316" s="2">
        <f t="shared" si="267"/>
        <v>0</v>
      </c>
      <c r="AR316" s="2">
        <f t="shared" si="268"/>
        <v>0</v>
      </c>
      <c r="AS316" s="2">
        <f t="shared" si="269"/>
        <v>0</v>
      </c>
      <c r="AT316" s="84">
        <f t="shared" si="270"/>
        <v>0</v>
      </c>
      <c r="AU316" s="2">
        <f t="shared" si="271"/>
        <v>0</v>
      </c>
      <c r="AV316" s="2">
        <f t="shared" si="272"/>
        <v>0</v>
      </c>
      <c r="AW316" s="2">
        <f t="shared" si="273"/>
        <v>0</v>
      </c>
      <c r="AX316" s="83" t="str">
        <f t="shared" si="274"/>
        <v>N.A.</v>
      </c>
      <c r="AY316" s="2">
        <f t="shared" si="275"/>
        <v>10670504</v>
      </c>
      <c r="AZ316" s="82"/>
      <c r="BA316" s="2">
        <v>1924</v>
      </c>
      <c r="BB316">
        <f t="shared" si="276"/>
        <v>5768</v>
      </c>
      <c r="BC316">
        <f t="shared" si="277"/>
        <v>11097632</v>
      </c>
      <c r="BD316" s="2">
        <f t="shared" si="278"/>
        <v>0</v>
      </c>
      <c r="BE316" s="2">
        <f t="shared" si="279"/>
        <v>0</v>
      </c>
      <c r="BF316" s="2">
        <f t="shared" si="280"/>
        <v>0</v>
      </c>
      <c r="BG316" s="2">
        <f t="shared" si="281"/>
        <v>0</v>
      </c>
      <c r="BH316" s="84">
        <f t="shared" si="282"/>
        <v>0</v>
      </c>
      <c r="BI316" s="2">
        <f t="shared" si="283"/>
        <v>0</v>
      </c>
      <c r="BJ316" s="2">
        <f t="shared" si="284"/>
        <v>0</v>
      </c>
      <c r="BK316" s="2">
        <f t="shared" si="285"/>
        <v>0</v>
      </c>
      <c r="BL316" s="83" t="str">
        <f t="shared" si="286"/>
        <v>N.A.</v>
      </c>
      <c r="BM316" s="2">
        <f t="shared" si="287"/>
        <v>11097632</v>
      </c>
      <c r="BO316" s="2">
        <v>1919</v>
      </c>
      <c r="BP316">
        <f t="shared" si="288"/>
        <v>5999</v>
      </c>
      <c r="BQ316">
        <f t="shared" si="289"/>
        <v>11512081</v>
      </c>
      <c r="BR316" s="2">
        <f t="shared" si="290"/>
        <v>0</v>
      </c>
      <c r="BS316" s="2">
        <f t="shared" si="291"/>
        <v>0</v>
      </c>
      <c r="BT316" s="2">
        <f t="shared" si="292"/>
        <v>0</v>
      </c>
      <c r="BU316" s="2">
        <f t="shared" si="293"/>
        <v>0</v>
      </c>
      <c r="BV316" s="84">
        <f t="shared" si="294"/>
        <v>0</v>
      </c>
      <c r="BW316" s="2">
        <f t="shared" si="295"/>
        <v>0</v>
      </c>
      <c r="BX316" s="2">
        <f t="shared" si="296"/>
        <v>0</v>
      </c>
      <c r="BY316" s="2">
        <f t="shared" si="297"/>
        <v>0</v>
      </c>
      <c r="BZ316" s="83" t="str">
        <f t="shared" si="298"/>
        <v>N.A.</v>
      </c>
      <c r="CA316" s="2">
        <f t="shared" si="299"/>
        <v>11512081</v>
      </c>
    </row>
    <row r="317" spans="1:79" x14ac:dyDescent="0.2">
      <c r="A317">
        <v>310</v>
      </c>
      <c r="B317" s="2">
        <v>5</v>
      </c>
      <c r="C317" s="2">
        <v>6246</v>
      </c>
      <c r="D317" s="2" t="s">
        <v>278</v>
      </c>
      <c r="E317" s="2">
        <v>1029265</v>
      </c>
      <c r="F317" s="2">
        <v>242</v>
      </c>
      <c r="G317" s="2">
        <v>5106</v>
      </c>
      <c r="H317" s="2">
        <v>1235652</v>
      </c>
      <c r="I317" s="2">
        <v>0</v>
      </c>
      <c r="J317" s="82"/>
      <c r="K317" s="2">
        <v>233</v>
      </c>
      <c r="L317" s="2">
        <f t="shared" si="242"/>
        <v>5303</v>
      </c>
      <c r="M317" s="2">
        <f t="shared" si="243"/>
        <v>1235599</v>
      </c>
      <c r="N317" s="2">
        <f t="shared" si="244"/>
        <v>0</v>
      </c>
      <c r="O317" s="2">
        <f t="shared" si="245"/>
        <v>12410</v>
      </c>
      <c r="P317" s="2">
        <f t="shared" si="246"/>
        <v>0</v>
      </c>
      <c r="Q317" s="2">
        <f t="shared" si="247"/>
        <v>12410</v>
      </c>
      <c r="R317" s="84">
        <f t="shared" si="248"/>
        <v>12410</v>
      </c>
      <c r="S317" s="2">
        <f t="shared" si="249"/>
        <v>0</v>
      </c>
      <c r="T317" s="2">
        <f t="shared" si="250"/>
        <v>1</v>
      </c>
      <c r="U317" s="2">
        <f t="shared" si="251"/>
        <v>1</v>
      </c>
      <c r="V317" s="83" t="str">
        <f t="shared" si="240"/>
        <v>101% Adj.</v>
      </c>
      <c r="W317" s="2">
        <f t="shared" si="252"/>
        <v>1248009</v>
      </c>
      <c r="X317" s="82"/>
      <c r="Y317" s="2">
        <v>232</v>
      </c>
      <c r="Z317">
        <f t="shared" si="253"/>
        <v>5508</v>
      </c>
      <c r="AA317">
        <f t="shared" si="254"/>
        <v>1277856</v>
      </c>
      <c r="AB317" s="2">
        <f t="shared" si="255"/>
        <v>0</v>
      </c>
      <c r="AC317" s="2">
        <f t="shared" si="256"/>
        <v>0</v>
      </c>
      <c r="AD317" s="2">
        <f t="shared" si="257"/>
        <v>0</v>
      </c>
      <c r="AE317" s="2">
        <f t="shared" si="258"/>
        <v>0</v>
      </c>
      <c r="AF317" s="84">
        <f t="shared" si="259"/>
        <v>0</v>
      </c>
      <c r="AG317" s="2">
        <f t="shared" si="260"/>
        <v>0</v>
      </c>
      <c r="AH317" s="2">
        <f t="shared" si="261"/>
        <v>0</v>
      </c>
      <c r="AI317" s="2">
        <f t="shared" si="262"/>
        <v>0</v>
      </c>
      <c r="AJ317" s="83" t="str">
        <f t="shared" si="263"/>
        <v>N.A.</v>
      </c>
      <c r="AK317" s="2">
        <f t="shared" si="264"/>
        <v>1277856</v>
      </c>
      <c r="AM317" s="2">
        <v>232</v>
      </c>
      <c r="AN317">
        <f t="shared" si="265"/>
        <v>5721</v>
      </c>
      <c r="AO317">
        <f t="shared" si="266"/>
        <v>1327272</v>
      </c>
      <c r="AP317" s="2">
        <f t="shared" si="241"/>
        <v>0</v>
      </c>
      <c r="AQ317" s="2">
        <f t="shared" si="267"/>
        <v>0</v>
      </c>
      <c r="AR317" s="2">
        <f t="shared" si="268"/>
        <v>0</v>
      </c>
      <c r="AS317" s="2">
        <f t="shared" si="269"/>
        <v>0</v>
      </c>
      <c r="AT317" s="84">
        <f t="shared" si="270"/>
        <v>0</v>
      </c>
      <c r="AU317" s="2">
        <f t="shared" si="271"/>
        <v>0</v>
      </c>
      <c r="AV317" s="2">
        <f t="shared" si="272"/>
        <v>0</v>
      </c>
      <c r="AW317" s="2">
        <f t="shared" si="273"/>
        <v>0</v>
      </c>
      <c r="AX317" s="83" t="str">
        <f t="shared" si="274"/>
        <v>N.A.</v>
      </c>
      <c r="AY317" s="2">
        <f t="shared" si="275"/>
        <v>1327272</v>
      </c>
      <c r="AZ317" s="82"/>
      <c r="BA317" s="2">
        <v>227</v>
      </c>
      <c r="BB317">
        <f t="shared" si="276"/>
        <v>5943</v>
      </c>
      <c r="BC317">
        <f t="shared" si="277"/>
        <v>1349061</v>
      </c>
      <c r="BD317" s="2">
        <f t="shared" si="278"/>
        <v>0</v>
      </c>
      <c r="BE317" s="2">
        <f t="shared" si="279"/>
        <v>0</v>
      </c>
      <c r="BF317" s="2">
        <f t="shared" si="280"/>
        <v>0</v>
      </c>
      <c r="BG317" s="2">
        <f t="shared" si="281"/>
        <v>0</v>
      </c>
      <c r="BH317" s="84">
        <f t="shared" si="282"/>
        <v>0</v>
      </c>
      <c r="BI317" s="2">
        <f t="shared" si="283"/>
        <v>0</v>
      </c>
      <c r="BJ317" s="2">
        <f t="shared" si="284"/>
        <v>0</v>
      </c>
      <c r="BK317" s="2">
        <f t="shared" si="285"/>
        <v>0</v>
      </c>
      <c r="BL317" s="83" t="str">
        <f t="shared" si="286"/>
        <v>N.A.</v>
      </c>
      <c r="BM317" s="2">
        <f t="shared" si="287"/>
        <v>1349061</v>
      </c>
      <c r="BO317" s="2">
        <v>228</v>
      </c>
      <c r="BP317">
        <f t="shared" si="288"/>
        <v>6174</v>
      </c>
      <c r="BQ317">
        <f t="shared" si="289"/>
        <v>1407672</v>
      </c>
      <c r="BR317" s="2">
        <f t="shared" si="290"/>
        <v>0</v>
      </c>
      <c r="BS317" s="2">
        <f t="shared" si="291"/>
        <v>0</v>
      </c>
      <c r="BT317" s="2">
        <f t="shared" si="292"/>
        <v>0</v>
      </c>
      <c r="BU317" s="2">
        <f t="shared" si="293"/>
        <v>0</v>
      </c>
      <c r="BV317" s="84">
        <f t="shared" si="294"/>
        <v>0</v>
      </c>
      <c r="BW317" s="2">
        <f t="shared" si="295"/>
        <v>0</v>
      </c>
      <c r="BX317" s="2">
        <f t="shared" si="296"/>
        <v>0</v>
      </c>
      <c r="BY317" s="2">
        <f t="shared" si="297"/>
        <v>0</v>
      </c>
      <c r="BZ317" s="83" t="str">
        <f t="shared" si="298"/>
        <v>N.A.</v>
      </c>
      <c r="CA317" s="2">
        <f t="shared" si="299"/>
        <v>1407672</v>
      </c>
    </row>
    <row r="318" spans="1:79" x14ac:dyDescent="0.2">
      <c r="A318">
        <v>311</v>
      </c>
      <c r="B318" s="2">
        <v>11</v>
      </c>
      <c r="C318" s="2">
        <v>6264</v>
      </c>
      <c r="D318" s="2" t="s">
        <v>312</v>
      </c>
      <c r="E318" s="2">
        <v>4735025</v>
      </c>
      <c r="F318" s="2">
        <v>995.5</v>
      </c>
      <c r="G318" s="2">
        <v>4997</v>
      </c>
      <c r="H318" s="2">
        <v>4974514</v>
      </c>
      <c r="I318" s="2">
        <v>0</v>
      </c>
      <c r="J318" s="82"/>
      <c r="K318" s="2">
        <v>1005</v>
      </c>
      <c r="L318" s="2">
        <f t="shared" si="242"/>
        <v>5194</v>
      </c>
      <c r="M318" s="2">
        <f t="shared" si="243"/>
        <v>5219970</v>
      </c>
      <c r="N318" s="2">
        <f t="shared" si="244"/>
        <v>0</v>
      </c>
      <c r="O318" s="2">
        <f t="shared" si="245"/>
        <v>0</v>
      </c>
      <c r="P318" s="2">
        <f t="shared" si="246"/>
        <v>0</v>
      </c>
      <c r="Q318" s="2">
        <f t="shared" si="247"/>
        <v>0</v>
      </c>
      <c r="R318" s="84">
        <f t="shared" si="248"/>
        <v>0</v>
      </c>
      <c r="S318" s="2">
        <f t="shared" si="249"/>
        <v>0</v>
      </c>
      <c r="T318" s="2">
        <f t="shared" si="250"/>
        <v>0</v>
      </c>
      <c r="U318" s="2">
        <f t="shared" si="251"/>
        <v>0</v>
      </c>
      <c r="V318" s="83" t="str">
        <f t="shared" si="240"/>
        <v>N.A.</v>
      </c>
      <c r="W318" s="2">
        <f t="shared" si="252"/>
        <v>5219970</v>
      </c>
      <c r="X318" s="82"/>
      <c r="Y318" s="2">
        <v>1004</v>
      </c>
      <c r="Z318">
        <f t="shared" si="253"/>
        <v>5399</v>
      </c>
      <c r="AA318">
        <f t="shared" si="254"/>
        <v>5420596</v>
      </c>
      <c r="AB318" s="2">
        <f t="shared" si="255"/>
        <v>0</v>
      </c>
      <c r="AC318" s="2">
        <f t="shared" si="256"/>
        <v>0</v>
      </c>
      <c r="AD318" s="2">
        <f t="shared" si="257"/>
        <v>0</v>
      </c>
      <c r="AE318" s="2">
        <f t="shared" si="258"/>
        <v>0</v>
      </c>
      <c r="AF318" s="84">
        <f t="shared" si="259"/>
        <v>0</v>
      </c>
      <c r="AG318" s="2">
        <f t="shared" si="260"/>
        <v>0</v>
      </c>
      <c r="AH318" s="2">
        <f t="shared" si="261"/>
        <v>0</v>
      </c>
      <c r="AI318" s="2">
        <f t="shared" si="262"/>
        <v>0</v>
      </c>
      <c r="AJ318" s="83" t="str">
        <f t="shared" si="263"/>
        <v>N.A.</v>
      </c>
      <c r="AK318" s="2">
        <f t="shared" si="264"/>
        <v>5420596</v>
      </c>
      <c r="AM318" s="2">
        <v>1005</v>
      </c>
      <c r="AN318">
        <f t="shared" si="265"/>
        <v>5612</v>
      </c>
      <c r="AO318">
        <f t="shared" si="266"/>
        <v>5640060</v>
      </c>
      <c r="AP318" s="2">
        <f t="shared" si="241"/>
        <v>0</v>
      </c>
      <c r="AQ318" s="2">
        <f t="shared" si="267"/>
        <v>0</v>
      </c>
      <c r="AR318" s="2">
        <f t="shared" si="268"/>
        <v>0</v>
      </c>
      <c r="AS318" s="2">
        <f t="shared" si="269"/>
        <v>0</v>
      </c>
      <c r="AT318" s="84">
        <f t="shared" si="270"/>
        <v>0</v>
      </c>
      <c r="AU318" s="2">
        <f t="shared" si="271"/>
        <v>0</v>
      </c>
      <c r="AV318" s="2">
        <f t="shared" si="272"/>
        <v>0</v>
      </c>
      <c r="AW318" s="2">
        <f t="shared" si="273"/>
        <v>0</v>
      </c>
      <c r="AX318" s="83" t="str">
        <f t="shared" si="274"/>
        <v>N.A.</v>
      </c>
      <c r="AY318" s="2">
        <f t="shared" si="275"/>
        <v>5640060</v>
      </c>
      <c r="AZ318" s="82"/>
      <c r="BA318" s="2">
        <v>1014</v>
      </c>
      <c r="BB318">
        <f t="shared" si="276"/>
        <v>5834</v>
      </c>
      <c r="BC318">
        <f t="shared" si="277"/>
        <v>5915676</v>
      </c>
      <c r="BD318" s="2">
        <f t="shared" si="278"/>
        <v>0</v>
      </c>
      <c r="BE318" s="2">
        <f t="shared" si="279"/>
        <v>0</v>
      </c>
      <c r="BF318" s="2">
        <f t="shared" si="280"/>
        <v>0</v>
      </c>
      <c r="BG318" s="2">
        <f t="shared" si="281"/>
        <v>0</v>
      </c>
      <c r="BH318" s="84">
        <f t="shared" si="282"/>
        <v>0</v>
      </c>
      <c r="BI318" s="2">
        <f t="shared" si="283"/>
        <v>0</v>
      </c>
      <c r="BJ318" s="2">
        <f t="shared" si="284"/>
        <v>0</v>
      </c>
      <c r="BK318" s="2">
        <f t="shared" si="285"/>
        <v>0</v>
      </c>
      <c r="BL318" s="83" t="str">
        <f t="shared" si="286"/>
        <v>N.A.</v>
      </c>
      <c r="BM318" s="2">
        <f t="shared" si="287"/>
        <v>5915676</v>
      </c>
      <c r="BO318" s="2">
        <v>1028</v>
      </c>
      <c r="BP318">
        <f t="shared" si="288"/>
        <v>6065</v>
      </c>
      <c r="BQ318">
        <f t="shared" si="289"/>
        <v>6234820</v>
      </c>
      <c r="BR318" s="2">
        <f t="shared" si="290"/>
        <v>0</v>
      </c>
      <c r="BS318" s="2">
        <f t="shared" si="291"/>
        <v>0</v>
      </c>
      <c r="BT318" s="2">
        <f t="shared" si="292"/>
        <v>0</v>
      </c>
      <c r="BU318" s="2">
        <f t="shared" si="293"/>
        <v>0</v>
      </c>
      <c r="BV318" s="84">
        <f t="shared" si="294"/>
        <v>0</v>
      </c>
      <c r="BW318" s="2">
        <f t="shared" si="295"/>
        <v>0</v>
      </c>
      <c r="BX318" s="2">
        <f t="shared" si="296"/>
        <v>0</v>
      </c>
      <c r="BY318" s="2">
        <f t="shared" si="297"/>
        <v>0</v>
      </c>
      <c r="BZ318" s="83" t="str">
        <f t="shared" si="298"/>
        <v>N.A.</v>
      </c>
      <c r="CA318" s="2">
        <f t="shared" si="299"/>
        <v>6234820</v>
      </c>
    </row>
    <row r="319" spans="1:79" x14ac:dyDescent="0.2">
      <c r="A319">
        <v>312</v>
      </c>
      <c r="B319" s="2">
        <v>7</v>
      </c>
      <c r="C319" s="2">
        <v>6273</v>
      </c>
      <c r="D319" s="2" t="s">
        <v>279</v>
      </c>
      <c r="E319" s="2">
        <v>3206216</v>
      </c>
      <c r="F319" s="2">
        <v>645</v>
      </c>
      <c r="G319" s="2">
        <v>4931</v>
      </c>
      <c r="H319" s="2">
        <v>3180495</v>
      </c>
      <c r="I319" s="2">
        <v>20577</v>
      </c>
      <c r="J319" s="82"/>
      <c r="K319" s="2">
        <v>628</v>
      </c>
      <c r="L319" s="2">
        <f t="shared" si="242"/>
        <v>5128</v>
      </c>
      <c r="M319" s="2">
        <f t="shared" si="243"/>
        <v>3220384</v>
      </c>
      <c r="N319" s="2">
        <f t="shared" si="244"/>
        <v>0</v>
      </c>
      <c r="O319" s="2">
        <f t="shared" si="245"/>
        <v>0</v>
      </c>
      <c r="P319" s="2">
        <f t="shared" si="246"/>
        <v>0</v>
      </c>
      <c r="Q319" s="2">
        <f t="shared" si="247"/>
        <v>0</v>
      </c>
      <c r="R319" s="84">
        <f t="shared" si="248"/>
        <v>0</v>
      </c>
      <c r="S319" s="2">
        <f t="shared" si="249"/>
        <v>0</v>
      </c>
      <c r="T319" s="2">
        <f t="shared" si="250"/>
        <v>0</v>
      </c>
      <c r="U319" s="2">
        <f t="shared" si="251"/>
        <v>0</v>
      </c>
      <c r="V319" s="83" t="str">
        <f t="shared" si="240"/>
        <v>N.A.</v>
      </c>
      <c r="W319" s="2">
        <f t="shared" si="252"/>
        <v>3220384</v>
      </c>
      <c r="X319" s="82"/>
      <c r="Y319" s="2">
        <v>619</v>
      </c>
      <c r="Z319">
        <f t="shared" si="253"/>
        <v>5333</v>
      </c>
      <c r="AA319">
        <f t="shared" si="254"/>
        <v>3301127</v>
      </c>
      <c r="AB319" s="2">
        <f t="shared" si="255"/>
        <v>0</v>
      </c>
      <c r="AC319" s="2">
        <f t="shared" si="256"/>
        <v>0</v>
      </c>
      <c r="AD319" s="2">
        <f t="shared" si="257"/>
        <v>0</v>
      </c>
      <c r="AE319" s="2">
        <f t="shared" si="258"/>
        <v>0</v>
      </c>
      <c r="AF319" s="84">
        <f t="shared" si="259"/>
        <v>0</v>
      </c>
      <c r="AG319" s="2">
        <f t="shared" si="260"/>
        <v>0</v>
      </c>
      <c r="AH319" s="2">
        <f t="shared" si="261"/>
        <v>0</v>
      </c>
      <c r="AI319" s="2">
        <f t="shared" si="262"/>
        <v>0</v>
      </c>
      <c r="AJ319" s="83" t="str">
        <f t="shared" si="263"/>
        <v>N.A.</v>
      </c>
      <c r="AK319" s="2">
        <f t="shared" si="264"/>
        <v>3301127</v>
      </c>
      <c r="AM319" s="2">
        <v>594</v>
      </c>
      <c r="AN319">
        <f t="shared" si="265"/>
        <v>5546</v>
      </c>
      <c r="AO319">
        <f t="shared" si="266"/>
        <v>3294324</v>
      </c>
      <c r="AP319" s="2">
        <f t="shared" si="241"/>
        <v>0</v>
      </c>
      <c r="AQ319" s="2">
        <f t="shared" si="267"/>
        <v>39814</v>
      </c>
      <c r="AR319" s="2">
        <f t="shared" si="268"/>
        <v>0</v>
      </c>
      <c r="AS319" s="2">
        <f t="shared" si="269"/>
        <v>39814</v>
      </c>
      <c r="AT319" s="84">
        <f t="shared" si="270"/>
        <v>39814</v>
      </c>
      <c r="AU319" s="2">
        <f t="shared" si="271"/>
        <v>0</v>
      </c>
      <c r="AV319" s="2">
        <f t="shared" si="272"/>
        <v>1</v>
      </c>
      <c r="AW319" s="2">
        <f t="shared" si="273"/>
        <v>1</v>
      </c>
      <c r="AX319" s="83" t="str">
        <f t="shared" si="274"/>
        <v>101% Adj.</v>
      </c>
      <c r="AY319" s="2">
        <f t="shared" si="275"/>
        <v>3334138</v>
      </c>
      <c r="AZ319" s="82"/>
      <c r="BA319" s="2">
        <v>584</v>
      </c>
      <c r="BB319">
        <f t="shared" si="276"/>
        <v>5768</v>
      </c>
      <c r="BC319">
        <f t="shared" si="277"/>
        <v>3368512</v>
      </c>
      <c r="BD319" s="2">
        <f t="shared" si="278"/>
        <v>0</v>
      </c>
      <c r="BE319" s="2">
        <f t="shared" si="279"/>
        <v>0</v>
      </c>
      <c r="BF319" s="2">
        <f t="shared" si="280"/>
        <v>0</v>
      </c>
      <c r="BG319" s="2">
        <f t="shared" si="281"/>
        <v>0</v>
      </c>
      <c r="BH319" s="84">
        <f t="shared" si="282"/>
        <v>0</v>
      </c>
      <c r="BI319" s="2">
        <f t="shared" si="283"/>
        <v>0</v>
      </c>
      <c r="BJ319" s="2">
        <f t="shared" si="284"/>
        <v>0</v>
      </c>
      <c r="BK319" s="2">
        <f t="shared" si="285"/>
        <v>0</v>
      </c>
      <c r="BL319" s="83" t="str">
        <f t="shared" si="286"/>
        <v>N.A.</v>
      </c>
      <c r="BM319" s="2">
        <f t="shared" si="287"/>
        <v>3368512</v>
      </c>
      <c r="BO319" s="2">
        <v>582</v>
      </c>
      <c r="BP319">
        <f t="shared" si="288"/>
        <v>5999</v>
      </c>
      <c r="BQ319">
        <f t="shared" si="289"/>
        <v>3491418</v>
      </c>
      <c r="BR319" s="2">
        <f t="shared" si="290"/>
        <v>0</v>
      </c>
      <c r="BS319" s="2">
        <f t="shared" si="291"/>
        <v>0</v>
      </c>
      <c r="BT319" s="2">
        <f t="shared" si="292"/>
        <v>0</v>
      </c>
      <c r="BU319" s="2">
        <f t="shared" si="293"/>
        <v>0</v>
      </c>
      <c r="BV319" s="84">
        <f t="shared" si="294"/>
        <v>0</v>
      </c>
      <c r="BW319" s="2">
        <f t="shared" si="295"/>
        <v>0</v>
      </c>
      <c r="BX319" s="2">
        <f t="shared" si="296"/>
        <v>0</v>
      </c>
      <c r="BY319" s="2">
        <f t="shared" si="297"/>
        <v>0</v>
      </c>
      <c r="BZ319" s="83" t="str">
        <f t="shared" si="298"/>
        <v>N.A.</v>
      </c>
      <c r="CA319" s="2">
        <f t="shared" si="299"/>
        <v>3491418</v>
      </c>
    </row>
    <row r="320" spans="1:79" x14ac:dyDescent="0.2">
      <c r="A320">
        <v>313</v>
      </c>
      <c r="B320" s="2">
        <v>5</v>
      </c>
      <c r="C320" s="2">
        <v>6345</v>
      </c>
      <c r="D320" s="2" t="s">
        <v>280</v>
      </c>
      <c r="E320" s="2">
        <v>1062442</v>
      </c>
      <c r="F320" s="2">
        <v>209.1</v>
      </c>
      <c r="G320" s="2">
        <v>4968</v>
      </c>
      <c r="H320" s="2">
        <v>1038809</v>
      </c>
      <c r="I320" s="2">
        <v>18906</v>
      </c>
      <c r="J320" s="82"/>
      <c r="K320" s="2">
        <v>196</v>
      </c>
      <c r="L320" s="2">
        <f t="shared" si="242"/>
        <v>5165</v>
      </c>
      <c r="M320" s="2">
        <f t="shared" si="243"/>
        <v>1012340</v>
      </c>
      <c r="N320" s="2">
        <f t="shared" si="244"/>
        <v>35071</v>
      </c>
      <c r="O320" s="2">
        <f t="shared" si="245"/>
        <v>36857</v>
      </c>
      <c r="P320" s="2">
        <f t="shared" si="246"/>
        <v>0</v>
      </c>
      <c r="Q320" s="2">
        <f t="shared" si="247"/>
        <v>36857</v>
      </c>
      <c r="R320" s="84">
        <f t="shared" si="248"/>
        <v>36857</v>
      </c>
      <c r="S320" s="2">
        <f t="shared" si="249"/>
        <v>0</v>
      </c>
      <c r="T320" s="2">
        <f t="shared" si="250"/>
        <v>1</v>
      </c>
      <c r="U320" s="2">
        <f t="shared" si="251"/>
        <v>1</v>
      </c>
      <c r="V320" s="83" t="str">
        <f t="shared" si="240"/>
        <v>101% Adj.</v>
      </c>
      <c r="W320" s="2">
        <f t="shared" si="252"/>
        <v>1049197</v>
      </c>
      <c r="X320" s="82"/>
      <c r="Y320" s="2">
        <v>189</v>
      </c>
      <c r="Z320">
        <f t="shared" si="253"/>
        <v>5370</v>
      </c>
      <c r="AA320">
        <f t="shared" si="254"/>
        <v>1014930</v>
      </c>
      <c r="AB320" s="2">
        <f t="shared" si="255"/>
        <v>28507</v>
      </c>
      <c r="AC320" s="2">
        <f t="shared" si="256"/>
        <v>7533</v>
      </c>
      <c r="AD320" s="2">
        <f t="shared" si="257"/>
        <v>28507</v>
      </c>
      <c r="AE320" s="2">
        <f t="shared" si="258"/>
        <v>0</v>
      </c>
      <c r="AF320" s="84">
        <f t="shared" si="259"/>
        <v>28507</v>
      </c>
      <c r="AG320" s="2">
        <f t="shared" si="260"/>
        <v>2</v>
      </c>
      <c r="AH320" s="2">
        <f t="shared" si="261"/>
        <v>0</v>
      </c>
      <c r="AI320" s="2">
        <f t="shared" si="262"/>
        <v>2</v>
      </c>
      <c r="AJ320" s="83" t="str">
        <f t="shared" si="263"/>
        <v>60% Adj.</v>
      </c>
      <c r="AK320" s="2">
        <f t="shared" si="264"/>
        <v>1043437</v>
      </c>
      <c r="AM320" s="2">
        <v>184</v>
      </c>
      <c r="AN320">
        <f t="shared" si="265"/>
        <v>5583</v>
      </c>
      <c r="AO320">
        <f t="shared" si="266"/>
        <v>1027272</v>
      </c>
      <c r="AP320" s="2">
        <f t="shared" si="241"/>
        <v>17585</v>
      </c>
      <c r="AQ320" s="2">
        <f t="shared" si="267"/>
        <v>0</v>
      </c>
      <c r="AR320" s="2">
        <f t="shared" si="268"/>
        <v>17585</v>
      </c>
      <c r="AS320" s="2">
        <f t="shared" si="269"/>
        <v>0</v>
      </c>
      <c r="AT320" s="84">
        <f t="shared" si="270"/>
        <v>17585</v>
      </c>
      <c r="AU320" s="2">
        <f t="shared" si="271"/>
        <v>2</v>
      </c>
      <c r="AV320" s="2">
        <f t="shared" si="272"/>
        <v>0</v>
      </c>
      <c r="AW320" s="2">
        <f t="shared" si="273"/>
        <v>2</v>
      </c>
      <c r="AX320" s="83" t="str">
        <f t="shared" si="274"/>
        <v>50% Adj.</v>
      </c>
      <c r="AY320" s="2">
        <f t="shared" si="275"/>
        <v>1044857</v>
      </c>
      <c r="AZ320" s="82"/>
      <c r="BA320" s="2">
        <v>184</v>
      </c>
      <c r="BB320">
        <f t="shared" si="276"/>
        <v>5805</v>
      </c>
      <c r="BC320">
        <f t="shared" si="277"/>
        <v>1068120</v>
      </c>
      <c r="BD320" s="2">
        <f t="shared" si="278"/>
        <v>0</v>
      </c>
      <c r="BE320" s="2">
        <f t="shared" si="279"/>
        <v>0</v>
      </c>
      <c r="BF320" s="2">
        <f t="shared" si="280"/>
        <v>0</v>
      </c>
      <c r="BG320" s="2">
        <f t="shared" si="281"/>
        <v>0</v>
      </c>
      <c r="BH320" s="84">
        <f t="shared" si="282"/>
        <v>0</v>
      </c>
      <c r="BI320" s="2">
        <f t="shared" si="283"/>
        <v>0</v>
      </c>
      <c r="BJ320" s="2">
        <f t="shared" si="284"/>
        <v>0</v>
      </c>
      <c r="BK320" s="2">
        <f t="shared" si="285"/>
        <v>0</v>
      </c>
      <c r="BL320" s="83" t="str">
        <f t="shared" si="286"/>
        <v>N.A.</v>
      </c>
      <c r="BM320" s="2">
        <f t="shared" si="287"/>
        <v>1068120</v>
      </c>
      <c r="BO320" s="2">
        <v>178</v>
      </c>
      <c r="BP320">
        <f t="shared" si="288"/>
        <v>6036</v>
      </c>
      <c r="BQ320">
        <f t="shared" si="289"/>
        <v>1074408</v>
      </c>
      <c r="BR320" s="2">
        <f t="shared" si="290"/>
        <v>0</v>
      </c>
      <c r="BS320" s="2">
        <f t="shared" si="291"/>
        <v>4393</v>
      </c>
      <c r="BT320" s="2">
        <f t="shared" si="292"/>
        <v>0</v>
      </c>
      <c r="BU320" s="2">
        <f t="shared" si="293"/>
        <v>4393</v>
      </c>
      <c r="BV320" s="84">
        <f t="shared" si="294"/>
        <v>4393</v>
      </c>
      <c r="BW320" s="2">
        <f t="shared" si="295"/>
        <v>0</v>
      </c>
      <c r="BX320" s="2">
        <f t="shared" si="296"/>
        <v>1</v>
      </c>
      <c r="BY320" s="2">
        <f t="shared" si="297"/>
        <v>1</v>
      </c>
      <c r="BZ320" s="83" t="str">
        <f t="shared" si="298"/>
        <v>101% Adj.</v>
      </c>
      <c r="CA320" s="2">
        <f t="shared" si="299"/>
        <v>1078801</v>
      </c>
    </row>
    <row r="321" spans="1:79" x14ac:dyDescent="0.2">
      <c r="A321">
        <v>314</v>
      </c>
      <c r="B321" s="2">
        <v>10</v>
      </c>
      <c r="C321" s="2">
        <v>6408</v>
      </c>
      <c r="D321" s="2" t="s">
        <v>281</v>
      </c>
      <c r="E321" s="2">
        <v>4103050</v>
      </c>
      <c r="F321" s="2">
        <v>823</v>
      </c>
      <c r="G321" s="2">
        <v>4982</v>
      </c>
      <c r="H321" s="2">
        <v>4100186</v>
      </c>
      <c r="I321" s="2">
        <v>2291</v>
      </c>
      <c r="J321" s="82"/>
      <c r="K321" s="2">
        <v>791</v>
      </c>
      <c r="L321" s="2">
        <f t="shared" si="242"/>
        <v>5179</v>
      </c>
      <c r="M321" s="2">
        <f t="shared" si="243"/>
        <v>4096589</v>
      </c>
      <c r="N321" s="2">
        <f t="shared" si="244"/>
        <v>4523</v>
      </c>
      <c r="O321" s="2">
        <f t="shared" si="245"/>
        <v>44599</v>
      </c>
      <c r="P321" s="2">
        <f t="shared" si="246"/>
        <v>0</v>
      </c>
      <c r="Q321" s="2">
        <f t="shared" si="247"/>
        <v>44599</v>
      </c>
      <c r="R321" s="84">
        <f t="shared" si="248"/>
        <v>44599</v>
      </c>
      <c r="S321" s="2">
        <f t="shared" si="249"/>
        <v>0</v>
      </c>
      <c r="T321" s="2">
        <f t="shared" si="250"/>
        <v>1</v>
      </c>
      <c r="U321" s="2">
        <f t="shared" si="251"/>
        <v>1</v>
      </c>
      <c r="V321" s="83" t="str">
        <f t="shared" si="240"/>
        <v>101% Adj.</v>
      </c>
      <c r="W321" s="2">
        <f t="shared" si="252"/>
        <v>4141188</v>
      </c>
      <c r="X321" s="82"/>
      <c r="Y321" s="2">
        <v>770</v>
      </c>
      <c r="Z321">
        <f t="shared" si="253"/>
        <v>5384</v>
      </c>
      <c r="AA321">
        <f t="shared" si="254"/>
        <v>4145680</v>
      </c>
      <c r="AB321" s="2">
        <f t="shared" si="255"/>
        <v>0</v>
      </c>
      <c r="AC321" s="2">
        <f t="shared" si="256"/>
        <v>0</v>
      </c>
      <c r="AD321" s="2">
        <f t="shared" si="257"/>
        <v>0</v>
      </c>
      <c r="AE321" s="2">
        <f t="shared" si="258"/>
        <v>0</v>
      </c>
      <c r="AF321" s="84">
        <f t="shared" si="259"/>
        <v>0</v>
      </c>
      <c r="AG321" s="2">
        <f t="shared" si="260"/>
        <v>0</v>
      </c>
      <c r="AH321" s="2">
        <f t="shared" si="261"/>
        <v>0</v>
      </c>
      <c r="AI321" s="2">
        <f t="shared" si="262"/>
        <v>0</v>
      </c>
      <c r="AJ321" s="83" t="str">
        <f t="shared" si="263"/>
        <v>N.A.</v>
      </c>
      <c r="AK321" s="2">
        <f t="shared" si="264"/>
        <v>4145680</v>
      </c>
      <c r="AM321" s="2">
        <v>776</v>
      </c>
      <c r="AN321">
        <f t="shared" si="265"/>
        <v>5597</v>
      </c>
      <c r="AO321">
        <f t="shared" si="266"/>
        <v>4343272</v>
      </c>
      <c r="AP321" s="2">
        <f t="shared" si="241"/>
        <v>0</v>
      </c>
      <c r="AQ321" s="2">
        <f t="shared" si="267"/>
        <v>0</v>
      </c>
      <c r="AR321" s="2">
        <f t="shared" si="268"/>
        <v>0</v>
      </c>
      <c r="AS321" s="2">
        <f t="shared" si="269"/>
        <v>0</v>
      </c>
      <c r="AT321" s="84">
        <f t="shared" si="270"/>
        <v>0</v>
      </c>
      <c r="AU321" s="2">
        <f t="shared" si="271"/>
        <v>0</v>
      </c>
      <c r="AV321" s="2">
        <f t="shared" si="272"/>
        <v>0</v>
      </c>
      <c r="AW321" s="2">
        <f t="shared" si="273"/>
        <v>0</v>
      </c>
      <c r="AX321" s="83" t="str">
        <f t="shared" si="274"/>
        <v>N.A.</v>
      </c>
      <c r="AY321" s="2">
        <f t="shared" si="275"/>
        <v>4343272</v>
      </c>
      <c r="AZ321" s="82"/>
      <c r="BA321" s="2">
        <v>756</v>
      </c>
      <c r="BB321">
        <f t="shared" si="276"/>
        <v>5819</v>
      </c>
      <c r="BC321">
        <f t="shared" si="277"/>
        <v>4399164</v>
      </c>
      <c r="BD321" s="2">
        <f t="shared" si="278"/>
        <v>0</v>
      </c>
      <c r="BE321" s="2">
        <f t="shared" si="279"/>
        <v>0</v>
      </c>
      <c r="BF321" s="2">
        <f t="shared" si="280"/>
        <v>0</v>
      </c>
      <c r="BG321" s="2">
        <f t="shared" si="281"/>
        <v>0</v>
      </c>
      <c r="BH321" s="84">
        <f t="shared" si="282"/>
        <v>0</v>
      </c>
      <c r="BI321" s="2">
        <f t="shared" si="283"/>
        <v>0</v>
      </c>
      <c r="BJ321" s="2">
        <f t="shared" si="284"/>
        <v>0</v>
      </c>
      <c r="BK321" s="2">
        <f t="shared" si="285"/>
        <v>0</v>
      </c>
      <c r="BL321" s="83" t="str">
        <f t="shared" si="286"/>
        <v>N.A.</v>
      </c>
      <c r="BM321" s="2">
        <f t="shared" si="287"/>
        <v>4399164</v>
      </c>
      <c r="BO321" s="2">
        <v>741</v>
      </c>
      <c r="BP321">
        <f t="shared" si="288"/>
        <v>6050</v>
      </c>
      <c r="BQ321">
        <f t="shared" si="289"/>
        <v>4483050</v>
      </c>
      <c r="BR321" s="2">
        <f t="shared" si="290"/>
        <v>0</v>
      </c>
      <c r="BS321" s="2">
        <f t="shared" si="291"/>
        <v>0</v>
      </c>
      <c r="BT321" s="2">
        <f t="shared" si="292"/>
        <v>0</v>
      </c>
      <c r="BU321" s="2">
        <f t="shared" si="293"/>
        <v>0</v>
      </c>
      <c r="BV321" s="84">
        <f t="shared" si="294"/>
        <v>0</v>
      </c>
      <c r="BW321" s="2">
        <f t="shared" si="295"/>
        <v>0</v>
      </c>
      <c r="BX321" s="2">
        <f t="shared" si="296"/>
        <v>0</v>
      </c>
      <c r="BY321" s="2">
        <f t="shared" si="297"/>
        <v>0</v>
      </c>
      <c r="BZ321" s="83" t="str">
        <f t="shared" si="298"/>
        <v>N.A.</v>
      </c>
      <c r="CA321" s="2">
        <f t="shared" si="299"/>
        <v>4483050</v>
      </c>
    </row>
    <row r="322" spans="1:79" x14ac:dyDescent="0.2">
      <c r="A322">
        <v>315</v>
      </c>
      <c r="B322" s="2">
        <v>5</v>
      </c>
      <c r="C322" s="2">
        <v>6417</v>
      </c>
      <c r="D322" s="2" t="s">
        <v>385</v>
      </c>
      <c r="E322" s="2">
        <v>1059744</v>
      </c>
      <c r="F322" s="2">
        <v>211</v>
      </c>
      <c r="G322" s="2">
        <v>4931</v>
      </c>
      <c r="H322" s="2">
        <v>1040441</v>
      </c>
      <c r="I322" s="2">
        <v>46528</v>
      </c>
      <c r="J322" s="82"/>
      <c r="K322" s="2">
        <v>207</v>
      </c>
      <c r="L322" s="2">
        <f t="shared" si="242"/>
        <v>5128</v>
      </c>
      <c r="M322" s="2">
        <f t="shared" si="243"/>
        <v>1061496</v>
      </c>
      <c r="N322" s="2">
        <f t="shared" si="244"/>
        <v>0</v>
      </c>
      <c r="O322" s="2">
        <f t="shared" si="245"/>
        <v>0</v>
      </c>
      <c r="P322" s="2">
        <f t="shared" si="246"/>
        <v>0</v>
      </c>
      <c r="Q322" s="2">
        <f t="shared" si="247"/>
        <v>0</v>
      </c>
      <c r="R322" s="84">
        <f t="shared" si="248"/>
        <v>0</v>
      </c>
      <c r="S322" s="2">
        <f t="shared" si="249"/>
        <v>0</v>
      </c>
      <c r="T322" s="2">
        <f t="shared" si="250"/>
        <v>0</v>
      </c>
      <c r="U322" s="2">
        <f t="shared" si="251"/>
        <v>0</v>
      </c>
      <c r="V322" s="83" t="str">
        <f t="shared" si="240"/>
        <v>N.A.</v>
      </c>
      <c r="W322" s="2">
        <f t="shared" si="252"/>
        <v>1061496</v>
      </c>
      <c r="X322" s="82"/>
      <c r="Y322" s="2">
        <v>194</v>
      </c>
      <c r="Z322">
        <f t="shared" si="253"/>
        <v>5333</v>
      </c>
      <c r="AA322">
        <f t="shared" si="254"/>
        <v>1034602</v>
      </c>
      <c r="AB322" s="2">
        <f t="shared" si="255"/>
        <v>15085</v>
      </c>
      <c r="AC322" s="2">
        <f t="shared" si="256"/>
        <v>37509</v>
      </c>
      <c r="AD322" s="2">
        <f t="shared" si="257"/>
        <v>0</v>
      </c>
      <c r="AE322" s="2">
        <f t="shared" si="258"/>
        <v>37509</v>
      </c>
      <c r="AF322" s="84">
        <f t="shared" si="259"/>
        <v>37509</v>
      </c>
      <c r="AG322" s="2">
        <f t="shared" si="260"/>
        <v>0</v>
      </c>
      <c r="AH322" s="2">
        <f t="shared" si="261"/>
        <v>1</v>
      </c>
      <c r="AI322" s="2">
        <f t="shared" si="262"/>
        <v>1</v>
      </c>
      <c r="AJ322" s="83" t="str">
        <f t="shared" si="263"/>
        <v>101% Adj.</v>
      </c>
      <c r="AK322" s="2">
        <f t="shared" si="264"/>
        <v>1072111</v>
      </c>
      <c r="AM322" s="2">
        <v>191</v>
      </c>
      <c r="AN322">
        <f t="shared" si="265"/>
        <v>5546</v>
      </c>
      <c r="AO322">
        <f t="shared" si="266"/>
        <v>1059286</v>
      </c>
      <c r="AP322" s="2">
        <f t="shared" si="241"/>
        <v>229</v>
      </c>
      <c r="AQ322" s="2">
        <f t="shared" si="267"/>
        <v>0</v>
      </c>
      <c r="AR322" s="2">
        <f t="shared" si="268"/>
        <v>229</v>
      </c>
      <c r="AS322" s="2">
        <f t="shared" si="269"/>
        <v>0</v>
      </c>
      <c r="AT322" s="84">
        <f t="shared" si="270"/>
        <v>229</v>
      </c>
      <c r="AU322" s="2">
        <f t="shared" si="271"/>
        <v>2</v>
      </c>
      <c r="AV322" s="2">
        <f t="shared" si="272"/>
        <v>0</v>
      </c>
      <c r="AW322" s="2">
        <f t="shared" si="273"/>
        <v>2</v>
      </c>
      <c r="AX322" s="83" t="str">
        <f t="shared" si="274"/>
        <v>50% Adj.</v>
      </c>
      <c r="AY322" s="2">
        <f t="shared" si="275"/>
        <v>1059515</v>
      </c>
      <c r="AZ322" s="82"/>
      <c r="BA322" s="2">
        <v>182</v>
      </c>
      <c r="BB322">
        <f t="shared" si="276"/>
        <v>5768</v>
      </c>
      <c r="BC322">
        <f t="shared" si="277"/>
        <v>1049776</v>
      </c>
      <c r="BD322" s="2">
        <f t="shared" si="278"/>
        <v>3987</v>
      </c>
      <c r="BE322" s="2">
        <f t="shared" si="279"/>
        <v>20103</v>
      </c>
      <c r="BF322" s="2">
        <f t="shared" si="280"/>
        <v>0</v>
      </c>
      <c r="BG322" s="2">
        <f t="shared" si="281"/>
        <v>20103</v>
      </c>
      <c r="BH322" s="84">
        <f t="shared" si="282"/>
        <v>20103</v>
      </c>
      <c r="BI322" s="2">
        <f t="shared" si="283"/>
        <v>0</v>
      </c>
      <c r="BJ322" s="2">
        <f t="shared" si="284"/>
        <v>1</v>
      </c>
      <c r="BK322" s="2">
        <f t="shared" si="285"/>
        <v>1</v>
      </c>
      <c r="BL322" s="83" t="str">
        <f t="shared" si="286"/>
        <v>101% Adj.</v>
      </c>
      <c r="BM322" s="2">
        <f t="shared" si="287"/>
        <v>1069879</v>
      </c>
      <c r="BO322" s="2">
        <v>179</v>
      </c>
      <c r="BP322">
        <f t="shared" si="288"/>
        <v>5999</v>
      </c>
      <c r="BQ322">
        <f t="shared" si="289"/>
        <v>1073821</v>
      </c>
      <c r="BR322" s="2">
        <f t="shared" si="290"/>
        <v>0</v>
      </c>
      <c r="BS322" s="2">
        <f t="shared" si="291"/>
        <v>0</v>
      </c>
      <c r="BT322" s="2">
        <f t="shared" si="292"/>
        <v>0</v>
      </c>
      <c r="BU322" s="2">
        <f t="shared" si="293"/>
        <v>0</v>
      </c>
      <c r="BV322" s="84">
        <f t="shared" si="294"/>
        <v>0</v>
      </c>
      <c r="BW322" s="2">
        <f t="shared" si="295"/>
        <v>0</v>
      </c>
      <c r="BX322" s="2">
        <f t="shared" si="296"/>
        <v>0</v>
      </c>
      <c r="BY322" s="2">
        <f t="shared" si="297"/>
        <v>0</v>
      </c>
      <c r="BZ322" s="83" t="str">
        <f t="shared" si="298"/>
        <v>N.A.</v>
      </c>
      <c r="CA322" s="2">
        <f t="shared" si="299"/>
        <v>1073821</v>
      </c>
    </row>
    <row r="323" spans="1:79" x14ac:dyDescent="0.2">
      <c r="A323">
        <v>316</v>
      </c>
      <c r="B323" s="2">
        <v>13</v>
      </c>
      <c r="C323" s="2">
        <v>6453</v>
      </c>
      <c r="D323" s="2" t="s">
        <v>282</v>
      </c>
      <c r="E323" s="2">
        <v>2489469</v>
      </c>
      <c r="F323" s="2">
        <v>552.1</v>
      </c>
      <c r="G323" s="2">
        <v>4931</v>
      </c>
      <c r="H323" s="2">
        <v>2722405</v>
      </c>
      <c r="I323" s="2">
        <v>0</v>
      </c>
      <c r="J323" s="82"/>
      <c r="K323" s="2">
        <v>569</v>
      </c>
      <c r="L323" s="2">
        <f t="shared" si="242"/>
        <v>5128</v>
      </c>
      <c r="M323" s="2">
        <f t="shared" si="243"/>
        <v>2917832</v>
      </c>
      <c r="N323" s="2">
        <f t="shared" si="244"/>
        <v>0</v>
      </c>
      <c r="O323" s="2">
        <f t="shared" si="245"/>
        <v>0</v>
      </c>
      <c r="P323" s="2">
        <f t="shared" si="246"/>
        <v>0</v>
      </c>
      <c r="Q323" s="2">
        <f t="shared" si="247"/>
        <v>0</v>
      </c>
      <c r="R323" s="84">
        <f t="shared" si="248"/>
        <v>0</v>
      </c>
      <c r="S323" s="2">
        <f t="shared" si="249"/>
        <v>0</v>
      </c>
      <c r="T323" s="2">
        <f t="shared" si="250"/>
        <v>0</v>
      </c>
      <c r="U323" s="2">
        <f t="shared" si="251"/>
        <v>0</v>
      </c>
      <c r="V323" s="83" t="str">
        <f t="shared" si="240"/>
        <v>N.A.</v>
      </c>
      <c r="W323" s="2">
        <f t="shared" si="252"/>
        <v>2917832</v>
      </c>
      <c r="X323" s="82"/>
      <c r="Y323" s="2">
        <v>590</v>
      </c>
      <c r="Z323">
        <f t="shared" si="253"/>
        <v>5333</v>
      </c>
      <c r="AA323">
        <f t="shared" si="254"/>
        <v>3146470</v>
      </c>
      <c r="AB323" s="2">
        <f t="shared" si="255"/>
        <v>0</v>
      </c>
      <c r="AC323" s="2">
        <f t="shared" si="256"/>
        <v>0</v>
      </c>
      <c r="AD323" s="2">
        <f t="shared" si="257"/>
        <v>0</v>
      </c>
      <c r="AE323" s="2">
        <f t="shared" si="258"/>
        <v>0</v>
      </c>
      <c r="AF323" s="84">
        <f t="shared" si="259"/>
        <v>0</v>
      </c>
      <c r="AG323" s="2">
        <f t="shared" si="260"/>
        <v>0</v>
      </c>
      <c r="AH323" s="2">
        <f t="shared" si="261"/>
        <v>0</v>
      </c>
      <c r="AI323" s="2">
        <f t="shared" si="262"/>
        <v>0</v>
      </c>
      <c r="AJ323" s="83" t="str">
        <f t="shared" si="263"/>
        <v>N.A.</v>
      </c>
      <c r="AK323" s="2">
        <f t="shared" si="264"/>
        <v>3146470</v>
      </c>
      <c r="AM323" s="2">
        <v>612</v>
      </c>
      <c r="AN323">
        <f t="shared" si="265"/>
        <v>5546</v>
      </c>
      <c r="AO323">
        <f t="shared" si="266"/>
        <v>3394152</v>
      </c>
      <c r="AP323" s="2">
        <f t="shared" si="241"/>
        <v>0</v>
      </c>
      <c r="AQ323" s="2">
        <f t="shared" si="267"/>
        <v>0</v>
      </c>
      <c r="AR323" s="2">
        <f t="shared" si="268"/>
        <v>0</v>
      </c>
      <c r="AS323" s="2">
        <f t="shared" si="269"/>
        <v>0</v>
      </c>
      <c r="AT323" s="84">
        <f t="shared" si="270"/>
        <v>0</v>
      </c>
      <c r="AU323" s="2">
        <f t="shared" si="271"/>
        <v>0</v>
      </c>
      <c r="AV323" s="2">
        <f t="shared" si="272"/>
        <v>0</v>
      </c>
      <c r="AW323" s="2">
        <f t="shared" si="273"/>
        <v>0</v>
      </c>
      <c r="AX323" s="83" t="str">
        <f t="shared" si="274"/>
        <v>N.A.</v>
      </c>
      <c r="AY323" s="2">
        <f t="shared" si="275"/>
        <v>3394152</v>
      </c>
      <c r="AZ323" s="82"/>
      <c r="BA323" s="2">
        <v>636</v>
      </c>
      <c r="BB323">
        <f t="shared" si="276"/>
        <v>5768</v>
      </c>
      <c r="BC323">
        <f t="shared" si="277"/>
        <v>3668448</v>
      </c>
      <c r="BD323" s="2">
        <f t="shared" si="278"/>
        <v>0</v>
      </c>
      <c r="BE323" s="2">
        <f t="shared" si="279"/>
        <v>0</v>
      </c>
      <c r="BF323" s="2">
        <f t="shared" si="280"/>
        <v>0</v>
      </c>
      <c r="BG323" s="2">
        <f t="shared" si="281"/>
        <v>0</v>
      </c>
      <c r="BH323" s="84">
        <f t="shared" si="282"/>
        <v>0</v>
      </c>
      <c r="BI323" s="2">
        <f t="shared" si="283"/>
        <v>0</v>
      </c>
      <c r="BJ323" s="2">
        <f t="shared" si="284"/>
        <v>0</v>
      </c>
      <c r="BK323" s="2">
        <f t="shared" si="285"/>
        <v>0</v>
      </c>
      <c r="BL323" s="83" t="str">
        <f t="shared" si="286"/>
        <v>N.A.</v>
      </c>
      <c r="BM323" s="2">
        <f t="shared" si="287"/>
        <v>3668448</v>
      </c>
      <c r="BO323" s="2">
        <v>651</v>
      </c>
      <c r="BP323">
        <f t="shared" si="288"/>
        <v>5999</v>
      </c>
      <c r="BQ323">
        <f t="shared" si="289"/>
        <v>3905349</v>
      </c>
      <c r="BR323" s="2">
        <f t="shared" si="290"/>
        <v>0</v>
      </c>
      <c r="BS323" s="2">
        <f t="shared" si="291"/>
        <v>0</v>
      </c>
      <c r="BT323" s="2">
        <f t="shared" si="292"/>
        <v>0</v>
      </c>
      <c r="BU323" s="2">
        <f t="shared" si="293"/>
        <v>0</v>
      </c>
      <c r="BV323" s="84">
        <f t="shared" si="294"/>
        <v>0</v>
      </c>
      <c r="BW323" s="2">
        <f t="shared" si="295"/>
        <v>0</v>
      </c>
      <c r="BX323" s="2">
        <f t="shared" si="296"/>
        <v>0</v>
      </c>
      <c r="BY323" s="2">
        <f t="shared" si="297"/>
        <v>0</v>
      </c>
      <c r="BZ323" s="83" t="str">
        <f t="shared" si="298"/>
        <v>N.A.</v>
      </c>
      <c r="CA323" s="2">
        <f t="shared" si="299"/>
        <v>3905349</v>
      </c>
    </row>
    <row r="324" spans="1:79" x14ac:dyDescent="0.2">
      <c r="A324">
        <v>317</v>
      </c>
      <c r="B324" s="2">
        <v>13</v>
      </c>
      <c r="C324" s="2">
        <v>6460</v>
      </c>
      <c r="D324" s="2" t="s">
        <v>283</v>
      </c>
      <c r="E324" s="2">
        <v>3602664</v>
      </c>
      <c r="F324" s="2">
        <v>772.8</v>
      </c>
      <c r="G324" s="2">
        <v>4963</v>
      </c>
      <c r="H324" s="2">
        <v>3835406</v>
      </c>
      <c r="I324" s="2">
        <v>0</v>
      </c>
      <c r="J324" s="82"/>
      <c r="K324" s="2">
        <v>789</v>
      </c>
      <c r="L324" s="2">
        <f t="shared" si="242"/>
        <v>5160</v>
      </c>
      <c r="M324" s="2">
        <f t="shared" si="243"/>
        <v>4071240</v>
      </c>
      <c r="N324" s="2">
        <f t="shared" si="244"/>
        <v>0</v>
      </c>
      <c r="O324" s="2">
        <f t="shared" si="245"/>
        <v>0</v>
      </c>
      <c r="P324" s="2">
        <f t="shared" si="246"/>
        <v>0</v>
      </c>
      <c r="Q324" s="2">
        <f t="shared" si="247"/>
        <v>0</v>
      </c>
      <c r="R324" s="84">
        <f t="shared" si="248"/>
        <v>0</v>
      </c>
      <c r="S324" s="2">
        <f t="shared" si="249"/>
        <v>0</v>
      </c>
      <c r="T324" s="2">
        <f t="shared" si="250"/>
        <v>0</v>
      </c>
      <c r="U324" s="2">
        <f t="shared" si="251"/>
        <v>0</v>
      </c>
      <c r="V324" s="83" t="str">
        <f t="shared" si="240"/>
        <v>N.A.</v>
      </c>
      <c r="W324" s="2">
        <f t="shared" si="252"/>
        <v>4071240</v>
      </c>
      <c r="X324" s="82"/>
      <c r="Y324" s="2">
        <v>795</v>
      </c>
      <c r="Z324">
        <f t="shared" si="253"/>
        <v>5365</v>
      </c>
      <c r="AA324">
        <f t="shared" si="254"/>
        <v>4265175</v>
      </c>
      <c r="AB324" s="2">
        <f t="shared" si="255"/>
        <v>0</v>
      </c>
      <c r="AC324" s="2">
        <f t="shared" si="256"/>
        <v>0</v>
      </c>
      <c r="AD324" s="2">
        <f t="shared" si="257"/>
        <v>0</v>
      </c>
      <c r="AE324" s="2">
        <f t="shared" si="258"/>
        <v>0</v>
      </c>
      <c r="AF324" s="84">
        <f t="shared" si="259"/>
        <v>0</v>
      </c>
      <c r="AG324" s="2">
        <f t="shared" si="260"/>
        <v>0</v>
      </c>
      <c r="AH324" s="2">
        <f t="shared" si="261"/>
        <v>0</v>
      </c>
      <c r="AI324" s="2">
        <f t="shared" si="262"/>
        <v>0</v>
      </c>
      <c r="AJ324" s="83" t="str">
        <f t="shared" si="263"/>
        <v>N.A.</v>
      </c>
      <c r="AK324" s="2">
        <f t="shared" si="264"/>
        <v>4265175</v>
      </c>
      <c r="AM324" s="2">
        <v>791</v>
      </c>
      <c r="AN324">
        <f t="shared" si="265"/>
        <v>5578</v>
      </c>
      <c r="AO324">
        <f t="shared" si="266"/>
        <v>4412198</v>
      </c>
      <c r="AP324" s="2">
        <f t="shared" si="241"/>
        <v>0</v>
      </c>
      <c r="AQ324" s="2">
        <f t="shared" si="267"/>
        <v>0</v>
      </c>
      <c r="AR324" s="2">
        <f t="shared" si="268"/>
        <v>0</v>
      </c>
      <c r="AS324" s="2">
        <f t="shared" si="269"/>
        <v>0</v>
      </c>
      <c r="AT324" s="84">
        <f t="shared" si="270"/>
        <v>0</v>
      </c>
      <c r="AU324" s="2">
        <f t="shared" si="271"/>
        <v>0</v>
      </c>
      <c r="AV324" s="2">
        <f t="shared" si="272"/>
        <v>0</v>
      </c>
      <c r="AW324" s="2">
        <f t="shared" si="273"/>
        <v>0</v>
      </c>
      <c r="AX324" s="83" t="str">
        <f t="shared" si="274"/>
        <v>N.A.</v>
      </c>
      <c r="AY324" s="2">
        <f t="shared" si="275"/>
        <v>4412198</v>
      </c>
      <c r="AZ324" s="82"/>
      <c r="BA324" s="2">
        <v>783</v>
      </c>
      <c r="BB324">
        <f t="shared" si="276"/>
        <v>5800</v>
      </c>
      <c r="BC324">
        <f t="shared" si="277"/>
        <v>4541400</v>
      </c>
      <c r="BD324" s="2">
        <f t="shared" si="278"/>
        <v>0</v>
      </c>
      <c r="BE324" s="2">
        <f t="shared" si="279"/>
        <v>0</v>
      </c>
      <c r="BF324" s="2">
        <f t="shared" si="280"/>
        <v>0</v>
      </c>
      <c r="BG324" s="2">
        <f t="shared" si="281"/>
        <v>0</v>
      </c>
      <c r="BH324" s="84">
        <f t="shared" si="282"/>
        <v>0</v>
      </c>
      <c r="BI324" s="2">
        <f t="shared" si="283"/>
        <v>0</v>
      </c>
      <c r="BJ324" s="2">
        <f t="shared" si="284"/>
        <v>0</v>
      </c>
      <c r="BK324" s="2">
        <f t="shared" si="285"/>
        <v>0</v>
      </c>
      <c r="BL324" s="83" t="str">
        <f t="shared" si="286"/>
        <v>N.A.</v>
      </c>
      <c r="BM324" s="2">
        <f t="shared" si="287"/>
        <v>4541400</v>
      </c>
      <c r="BO324" s="2">
        <v>788</v>
      </c>
      <c r="BP324">
        <f t="shared" si="288"/>
        <v>6031</v>
      </c>
      <c r="BQ324">
        <f t="shared" si="289"/>
        <v>4752428</v>
      </c>
      <c r="BR324" s="2">
        <f t="shared" si="290"/>
        <v>0</v>
      </c>
      <c r="BS324" s="2">
        <f t="shared" si="291"/>
        <v>0</v>
      </c>
      <c r="BT324" s="2">
        <f t="shared" si="292"/>
        <v>0</v>
      </c>
      <c r="BU324" s="2">
        <f t="shared" si="293"/>
        <v>0</v>
      </c>
      <c r="BV324" s="84">
        <f t="shared" si="294"/>
        <v>0</v>
      </c>
      <c r="BW324" s="2">
        <f t="shared" si="295"/>
        <v>0</v>
      </c>
      <c r="BX324" s="2">
        <f t="shared" si="296"/>
        <v>0</v>
      </c>
      <c r="BY324" s="2">
        <f t="shared" si="297"/>
        <v>0</v>
      </c>
      <c r="BZ324" s="83" t="str">
        <f t="shared" si="298"/>
        <v>N.A.</v>
      </c>
      <c r="CA324" s="2">
        <f t="shared" si="299"/>
        <v>4752428</v>
      </c>
    </row>
    <row r="325" spans="1:79" x14ac:dyDescent="0.2">
      <c r="A325">
        <v>318</v>
      </c>
      <c r="B325" s="2">
        <v>15</v>
      </c>
      <c r="C325" s="2">
        <v>6462</v>
      </c>
      <c r="D325" s="2" t="s">
        <v>284</v>
      </c>
      <c r="E325" s="2">
        <v>1838294</v>
      </c>
      <c r="F325" s="2">
        <v>339.5</v>
      </c>
      <c r="G325" s="2">
        <v>4931</v>
      </c>
      <c r="H325" s="2">
        <v>1674075</v>
      </c>
      <c r="I325" s="2">
        <v>131375</v>
      </c>
      <c r="J325" s="82"/>
      <c r="K325" s="2">
        <v>335</v>
      </c>
      <c r="L325" s="2">
        <f t="shared" si="242"/>
        <v>5128</v>
      </c>
      <c r="M325" s="2">
        <f t="shared" si="243"/>
        <v>1717880</v>
      </c>
      <c r="N325" s="2">
        <f t="shared" si="244"/>
        <v>84290</v>
      </c>
      <c r="O325" s="2">
        <f t="shared" si="245"/>
        <v>0</v>
      </c>
      <c r="P325" s="2">
        <f t="shared" si="246"/>
        <v>84290</v>
      </c>
      <c r="Q325" s="2">
        <f t="shared" si="247"/>
        <v>0</v>
      </c>
      <c r="R325" s="84">
        <f t="shared" si="248"/>
        <v>84290</v>
      </c>
      <c r="S325" s="2">
        <f t="shared" si="249"/>
        <v>2</v>
      </c>
      <c r="T325" s="2">
        <f t="shared" si="250"/>
        <v>0</v>
      </c>
      <c r="U325" s="2">
        <f t="shared" si="251"/>
        <v>2</v>
      </c>
      <c r="V325" s="83" t="str">
        <f t="shared" si="240"/>
        <v>70% Adj.</v>
      </c>
      <c r="W325" s="2">
        <f t="shared" si="252"/>
        <v>1802170</v>
      </c>
      <c r="X325" s="82"/>
      <c r="Y325" s="2">
        <v>331</v>
      </c>
      <c r="Z325">
        <f t="shared" si="253"/>
        <v>5333</v>
      </c>
      <c r="AA325">
        <f t="shared" si="254"/>
        <v>1765223</v>
      </c>
      <c r="AB325" s="2">
        <f t="shared" si="255"/>
        <v>43843</v>
      </c>
      <c r="AC325" s="2">
        <f t="shared" si="256"/>
        <v>0</v>
      </c>
      <c r="AD325" s="2">
        <f t="shared" si="257"/>
        <v>43843</v>
      </c>
      <c r="AE325" s="2">
        <f t="shared" si="258"/>
        <v>0</v>
      </c>
      <c r="AF325" s="84">
        <f t="shared" si="259"/>
        <v>43843</v>
      </c>
      <c r="AG325" s="2">
        <f t="shared" si="260"/>
        <v>2</v>
      </c>
      <c r="AH325" s="2">
        <f t="shared" si="261"/>
        <v>0</v>
      </c>
      <c r="AI325" s="2">
        <f t="shared" si="262"/>
        <v>2</v>
      </c>
      <c r="AJ325" s="83" t="str">
        <f t="shared" si="263"/>
        <v>60% Adj.</v>
      </c>
      <c r="AK325" s="2">
        <f t="shared" si="264"/>
        <v>1809066</v>
      </c>
      <c r="AM325" s="2">
        <v>326</v>
      </c>
      <c r="AN325">
        <f t="shared" si="265"/>
        <v>5546</v>
      </c>
      <c r="AO325">
        <f t="shared" si="266"/>
        <v>1807996</v>
      </c>
      <c r="AP325" s="2">
        <f t="shared" si="241"/>
        <v>15149</v>
      </c>
      <c r="AQ325" s="2">
        <f t="shared" si="267"/>
        <v>0</v>
      </c>
      <c r="AR325" s="2">
        <f t="shared" si="268"/>
        <v>15149</v>
      </c>
      <c r="AS325" s="2">
        <f t="shared" si="269"/>
        <v>0</v>
      </c>
      <c r="AT325" s="84">
        <f t="shared" si="270"/>
        <v>15149</v>
      </c>
      <c r="AU325" s="2">
        <f t="shared" si="271"/>
        <v>2</v>
      </c>
      <c r="AV325" s="2">
        <f t="shared" si="272"/>
        <v>0</v>
      </c>
      <c r="AW325" s="2">
        <f t="shared" si="273"/>
        <v>2</v>
      </c>
      <c r="AX325" s="83" t="str">
        <f t="shared" si="274"/>
        <v>50% Adj.</v>
      </c>
      <c r="AY325" s="2">
        <f t="shared" si="275"/>
        <v>1823145</v>
      </c>
      <c r="AZ325" s="82"/>
      <c r="BA325" s="2">
        <v>320</v>
      </c>
      <c r="BB325">
        <f t="shared" si="276"/>
        <v>5768</v>
      </c>
      <c r="BC325">
        <f t="shared" si="277"/>
        <v>1845760</v>
      </c>
      <c r="BD325" s="2">
        <f t="shared" si="278"/>
        <v>0</v>
      </c>
      <c r="BE325" s="2">
        <f t="shared" si="279"/>
        <v>0</v>
      </c>
      <c r="BF325" s="2">
        <f t="shared" si="280"/>
        <v>0</v>
      </c>
      <c r="BG325" s="2">
        <f t="shared" si="281"/>
        <v>0</v>
      </c>
      <c r="BH325" s="84">
        <f t="shared" si="282"/>
        <v>0</v>
      </c>
      <c r="BI325" s="2">
        <f t="shared" si="283"/>
        <v>0</v>
      </c>
      <c r="BJ325" s="2">
        <f t="shared" si="284"/>
        <v>0</v>
      </c>
      <c r="BK325" s="2">
        <f t="shared" si="285"/>
        <v>0</v>
      </c>
      <c r="BL325" s="83" t="str">
        <f t="shared" si="286"/>
        <v>N.A.</v>
      </c>
      <c r="BM325" s="2">
        <f t="shared" si="287"/>
        <v>1845760</v>
      </c>
      <c r="BO325" s="2">
        <v>312</v>
      </c>
      <c r="BP325">
        <f t="shared" si="288"/>
        <v>5999</v>
      </c>
      <c r="BQ325">
        <f t="shared" si="289"/>
        <v>1871688</v>
      </c>
      <c r="BR325" s="2">
        <f t="shared" si="290"/>
        <v>0</v>
      </c>
      <c r="BS325" s="2">
        <f t="shared" si="291"/>
        <v>0</v>
      </c>
      <c r="BT325" s="2">
        <f t="shared" si="292"/>
        <v>0</v>
      </c>
      <c r="BU325" s="2">
        <f t="shared" si="293"/>
        <v>0</v>
      </c>
      <c r="BV325" s="84">
        <f t="shared" si="294"/>
        <v>0</v>
      </c>
      <c r="BW325" s="2">
        <f t="shared" si="295"/>
        <v>0</v>
      </c>
      <c r="BX325" s="2">
        <f t="shared" si="296"/>
        <v>0</v>
      </c>
      <c r="BY325" s="2">
        <f t="shared" si="297"/>
        <v>0</v>
      </c>
      <c r="BZ325" s="83" t="str">
        <f t="shared" si="298"/>
        <v>N.A.</v>
      </c>
      <c r="CA325" s="2">
        <f t="shared" si="299"/>
        <v>1871688</v>
      </c>
    </row>
    <row r="326" spans="1:79" x14ac:dyDescent="0.2">
      <c r="A326">
        <v>319</v>
      </c>
      <c r="B326" s="2">
        <v>7</v>
      </c>
      <c r="C326" s="2">
        <v>6471</v>
      </c>
      <c r="D326" s="2" t="s">
        <v>285</v>
      </c>
      <c r="E326" s="2">
        <v>2409118</v>
      </c>
      <c r="F326" s="2">
        <v>491</v>
      </c>
      <c r="G326" s="2">
        <v>4970</v>
      </c>
      <c r="H326" s="2">
        <v>2440270</v>
      </c>
      <c r="I326" s="2">
        <v>0</v>
      </c>
      <c r="J326" s="82"/>
      <c r="K326" s="2">
        <v>507</v>
      </c>
      <c r="L326" s="2">
        <f t="shared" si="242"/>
        <v>5167</v>
      </c>
      <c r="M326" s="2">
        <f t="shared" si="243"/>
        <v>2619669</v>
      </c>
      <c r="N326" s="2">
        <f t="shared" si="244"/>
        <v>0</v>
      </c>
      <c r="O326" s="2">
        <f t="shared" si="245"/>
        <v>0</v>
      </c>
      <c r="P326" s="2">
        <f t="shared" si="246"/>
        <v>0</v>
      </c>
      <c r="Q326" s="2">
        <f t="shared" si="247"/>
        <v>0</v>
      </c>
      <c r="R326" s="84">
        <f t="shared" si="248"/>
        <v>0</v>
      </c>
      <c r="S326" s="2">
        <f t="shared" si="249"/>
        <v>0</v>
      </c>
      <c r="T326" s="2">
        <f t="shared" si="250"/>
        <v>0</v>
      </c>
      <c r="U326" s="2">
        <f t="shared" si="251"/>
        <v>0</v>
      </c>
      <c r="V326" s="83" t="str">
        <f t="shared" si="240"/>
        <v>N.A.</v>
      </c>
      <c r="W326" s="2">
        <f t="shared" si="252"/>
        <v>2619669</v>
      </c>
      <c r="X326" s="82"/>
      <c r="Y326" s="2">
        <v>503</v>
      </c>
      <c r="Z326">
        <f t="shared" si="253"/>
        <v>5372</v>
      </c>
      <c r="AA326">
        <f t="shared" si="254"/>
        <v>2702116</v>
      </c>
      <c r="AB326" s="2">
        <f t="shared" si="255"/>
        <v>0</v>
      </c>
      <c r="AC326" s="2">
        <f t="shared" si="256"/>
        <v>0</v>
      </c>
      <c r="AD326" s="2">
        <f t="shared" si="257"/>
        <v>0</v>
      </c>
      <c r="AE326" s="2">
        <f t="shared" si="258"/>
        <v>0</v>
      </c>
      <c r="AF326" s="84">
        <f t="shared" si="259"/>
        <v>0</v>
      </c>
      <c r="AG326" s="2">
        <f t="shared" si="260"/>
        <v>0</v>
      </c>
      <c r="AH326" s="2">
        <f t="shared" si="261"/>
        <v>0</v>
      </c>
      <c r="AI326" s="2">
        <f t="shared" si="262"/>
        <v>0</v>
      </c>
      <c r="AJ326" s="83" t="str">
        <f t="shared" si="263"/>
        <v>N.A.</v>
      </c>
      <c r="AK326" s="2">
        <f t="shared" si="264"/>
        <v>2702116</v>
      </c>
      <c r="AM326" s="2">
        <v>508</v>
      </c>
      <c r="AN326">
        <f t="shared" si="265"/>
        <v>5585</v>
      </c>
      <c r="AO326">
        <f t="shared" si="266"/>
        <v>2837180</v>
      </c>
      <c r="AP326" s="2">
        <f t="shared" si="241"/>
        <v>0</v>
      </c>
      <c r="AQ326" s="2">
        <f t="shared" si="267"/>
        <v>0</v>
      </c>
      <c r="AR326" s="2">
        <f t="shared" si="268"/>
        <v>0</v>
      </c>
      <c r="AS326" s="2">
        <f t="shared" si="269"/>
        <v>0</v>
      </c>
      <c r="AT326" s="84">
        <f t="shared" si="270"/>
        <v>0</v>
      </c>
      <c r="AU326" s="2">
        <f t="shared" si="271"/>
        <v>0</v>
      </c>
      <c r="AV326" s="2">
        <f t="shared" si="272"/>
        <v>0</v>
      </c>
      <c r="AW326" s="2">
        <f t="shared" si="273"/>
        <v>0</v>
      </c>
      <c r="AX326" s="83" t="str">
        <f t="shared" si="274"/>
        <v>N.A.</v>
      </c>
      <c r="AY326" s="2">
        <f t="shared" si="275"/>
        <v>2837180</v>
      </c>
      <c r="AZ326" s="82"/>
      <c r="BA326" s="2">
        <v>503</v>
      </c>
      <c r="BB326">
        <f t="shared" si="276"/>
        <v>5807</v>
      </c>
      <c r="BC326">
        <f t="shared" si="277"/>
        <v>2920921</v>
      </c>
      <c r="BD326" s="2">
        <f t="shared" si="278"/>
        <v>0</v>
      </c>
      <c r="BE326" s="2">
        <f t="shared" si="279"/>
        <v>0</v>
      </c>
      <c r="BF326" s="2">
        <f t="shared" si="280"/>
        <v>0</v>
      </c>
      <c r="BG326" s="2">
        <f t="shared" si="281"/>
        <v>0</v>
      </c>
      <c r="BH326" s="84">
        <f t="shared" si="282"/>
        <v>0</v>
      </c>
      <c r="BI326" s="2">
        <f t="shared" si="283"/>
        <v>0</v>
      </c>
      <c r="BJ326" s="2">
        <f t="shared" si="284"/>
        <v>0</v>
      </c>
      <c r="BK326" s="2">
        <f t="shared" si="285"/>
        <v>0</v>
      </c>
      <c r="BL326" s="83" t="str">
        <f t="shared" si="286"/>
        <v>N.A.</v>
      </c>
      <c r="BM326" s="2">
        <f t="shared" si="287"/>
        <v>2920921</v>
      </c>
      <c r="BO326" s="2">
        <v>509</v>
      </c>
      <c r="BP326">
        <f t="shared" si="288"/>
        <v>6038</v>
      </c>
      <c r="BQ326">
        <f t="shared" si="289"/>
        <v>3073342</v>
      </c>
      <c r="BR326" s="2">
        <f t="shared" si="290"/>
        <v>0</v>
      </c>
      <c r="BS326" s="2">
        <f t="shared" si="291"/>
        <v>0</v>
      </c>
      <c r="BT326" s="2">
        <f t="shared" si="292"/>
        <v>0</v>
      </c>
      <c r="BU326" s="2">
        <f t="shared" si="293"/>
        <v>0</v>
      </c>
      <c r="BV326" s="84">
        <f t="shared" si="294"/>
        <v>0</v>
      </c>
      <c r="BW326" s="2">
        <f t="shared" si="295"/>
        <v>0</v>
      </c>
      <c r="BX326" s="2">
        <f t="shared" si="296"/>
        <v>0</v>
      </c>
      <c r="BY326" s="2">
        <f t="shared" si="297"/>
        <v>0</v>
      </c>
      <c r="BZ326" s="83" t="str">
        <f t="shared" si="298"/>
        <v>N.A.</v>
      </c>
      <c r="CA326" s="2">
        <f t="shared" si="299"/>
        <v>3073342</v>
      </c>
    </row>
    <row r="327" spans="1:79" x14ac:dyDescent="0.2">
      <c r="A327">
        <v>320</v>
      </c>
      <c r="B327" s="2">
        <v>1</v>
      </c>
      <c r="C327" s="2">
        <v>6509</v>
      </c>
      <c r="D327" s="2" t="s">
        <v>286</v>
      </c>
      <c r="E327" s="2">
        <v>2983798</v>
      </c>
      <c r="F327" s="2">
        <v>567.5</v>
      </c>
      <c r="G327" s="2">
        <v>5098</v>
      </c>
      <c r="H327" s="2">
        <v>2893115</v>
      </c>
      <c r="I327" s="2">
        <v>72546</v>
      </c>
      <c r="J327" s="82"/>
      <c r="K327" s="2">
        <v>549</v>
      </c>
      <c r="L327" s="2">
        <f t="shared" si="242"/>
        <v>5295</v>
      </c>
      <c r="M327" s="2">
        <f t="shared" si="243"/>
        <v>2906955</v>
      </c>
      <c r="N327" s="2">
        <f t="shared" si="244"/>
        <v>53790</v>
      </c>
      <c r="O327" s="2">
        <f t="shared" si="245"/>
        <v>15091</v>
      </c>
      <c r="P327" s="2">
        <f t="shared" si="246"/>
        <v>53790</v>
      </c>
      <c r="Q327" s="2">
        <f t="shared" si="247"/>
        <v>0</v>
      </c>
      <c r="R327" s="84">
        <f t="shared" si="248"/>
        <v>53790</v>
      </c>
      <c r="S327" s="2">
        <f t="shared" si="249"/>
        <v>2</v>
      </c>
      <c r="T327" s="2">
        <f t="shared" si="250"/>
        <v>0</v>
      </c>
      <c r="U327" s="2">
        <f t="shared" si="251"/>
        <v>2</v>
      </c>
      <c r="V327" s="83" t="str">
        <f t="shared" si="240"/>
        <v>70% Adj.</v>
      </c>
      <c r="W327" s="2">
        <f t="shared" si="252"/>
        <v>2960745</v>
      </c>
      <c r="X327" s="82"/>
      <c r="Y327" s="2">
        <v>527</v>
      </c>
      <c r="Z327">
        <f t="shared" si="253"/>
        <v>5500</v>
      </c>
      <c r="AA327">
        <f t="shared" si="254"/>
        <v>2898500</v>
      </c>
      <c r="AB327" s="2">
        <f t="shared" si="255"/>
        <v>51179</v>
      </c>
      <c r="AC327" s="2">
        <f t="shared" si="256"/>
        <v>37525</v>
      </c>
      <c r="AD327" s="2">
        <f t="shared" si="257"/>
        <v>51179</v>
      </c>
      <c r="AE327" s="2">
        <f t="shared" si="258"/>
        <v>0</v>
      </c>
      <c r="AF327" s="84">
        <f t="shared" si="259"/>
        <v>51179</v>
      </c>
      <c r="AG327" s="2">
        <f t="shared" si="260"/>
        <v>2</v>
      </c>
      <c r="AH327" s="2">
        <f t="shared" si="261"/>
        <v>0</v>
      </c>
      <c r="AI327" s="2">
        <f t="shared" si="262"/>
        <v>2</v>
      </c>
      <c r="AJ327" s="83" t="str">
        <f t="shared" si="263"/>
        <v>60% Adj.</v>
      </c>
      <c r="AK327" s="2">
        <f t="shared" si="264"/>
        <v>2949679</v>
      </c>
      <c r="AM327" s="2">
        <v>521</v>
      </c>
      <c r="AN327">
        <f t="shared" si="265"/>
        <v>5713</v>
      </c>
      <c r="AO327">
        <f t="shared" si="266"/>
        <v>2976473</v>
      </c>
      <c r="AP327" s="2">
        <f t="shared" si="241"/>
        <v>3663</v>
      </c>
      <c r="AQ327" s="2">
        <f t="shared" si="267"/>
        <v>0</v>
      </c>
      <c r="AR327" s="2">
        <f t="shared" si="268"/>
        <v>3663</v>
      </c>
      <c r="AS327" s="2">
        <f t="shared" si="269"/>
        <v>0</v>
      </c>
      <c r="AT327" s="84">
        <f t="shared" si="270"/>
        <v>3663</v>
      </c>
      <c r="AU327" s="2">
        <f t="shared" si="271"/>
        <v>2</v>
      </c>
      <c r="AV327" s="2">
        <f t="shared" si="272"/>
        <v>0</v>
      </c>
      <c r="AW327" s="2">
        <f t="shared" si="273"/>
        <v>2</v>
      </c>
      <c r="AX327" s="83" t="str">
        <f t="shared" si="274"/>
        <v>50% Adj.</v>
      </c>
      <c r="AY327" s="2">
        <f t="shared" si="275"/>
        <v>2980136</v>
      </c>
      <c r="AZ327" s="82"/>
      <c r="BA327" s="2">
        <v>512</v>
      </c>
      <c r="BB327">
        <f t="shared" si="276"/>
        <v>5935</v>
      </c>
      <c r="BC327">
        <f t="shared" si="277"/>
        <v>3038720</v>
      </c>
      <c r="BD327" s="2">
        <f t="shared" si="278"/>
        <v>0</v>
      </c>
      <c r="BE327" s="2">
        <f t="shared" si="279"/>
        <v>0</v>
      </c>
      <c r="BF327" s="2">
        <f t="shared" si="280"/>
        <v>0</v>
      </c>
      <c r="BG327" s="2">
        <f t="shared" si="281"/>
        <v>0</v>
      </c>
      <c r="BH327" s="84">
        <f t="shared" si="282"/>
        <v>0</v>
      </c>
      <c r="BI327" s="2">
        <f t="shared" si="283"/>
        <v>0</v>
      </c>
      <c r="BJ327" s="2">
        <f t="shared" si="284"/>
        <v>0</v>
      </c>
      <c r="BK327" s="2">
        <f t="shared" si="285"/>
        <v>0</v>
      </c>
      <c r="BL327" s="83" t="str">
        <f t="shared" si="286"/>
        <v>N.A.</v>
      </c>
      <c r="BM327" s="2">
        <f t="shared" si="287"/>
        <v>3038720</v>
      </c>
      <c r="BO327" s="2">
        <v>492</v>
      </c>
      <c r="BP327">
        <f t="shared" si="288"/>
        <v>6166</v>
      </c>
      <c r="BQ327">
        <f t="shared" si="289"/>
        <v>3033672</v>
      </c>
      <c r="BR327" s="2">
        <f t="shared" si="290"/>
        <v>0</v>
      </c>
      <c r="BS327" s="2">
        <f t="shared" si="291"/>
        <v>35435</v>
      </c>
      <c r="BT327" s="2">
        <f t="shared" si="292"/>
        <v>0</v>
      </c>
      <c r="BU327" s="2">
        <f t="shared" si="293"/>
        <v>35435</v>
      </c>
      <c r="BV327" s="84">
        <f t="shared" si="294"/>
        <v>35435</v>
      </c>
      <c r="BW327" s="2">
        <f t="shared" si="295"/>
        <v>0</v>
      </c>
      <c r="BX327" s="2">
        <f t="shared" si="296"/>
        <v>1</v>
      </c>
      <c r="BY327" s="2">
        <f t="shared" si="297"/>
        <v>1</v>
      </c>
      <c r="BZ327" s="83" t="str">
        <f t="shared" si="298"/>
        <v>101% Adj.</v>
      </c>
      <c r="CA327" s="2">
        <f t="shared" si="299"/>
        <v>3069107</v>
      </c>
    </row>
    <row r="328" spans="1:79" x14ac:dyDescent="0.2">
      <c r="A328">
        <v>321</v>
      </c>
      <c r="B328" s="2">
        <v>11</v>
      </c>
      <c r="C328" s="2">
        <v>6512</v>
      </c>
      <c r="D328" s="2" t="s">
        <v>287</v>
      </c>
      <c r="E328" s="2">
        <v>2309950</v>
      </c>
      <c r="F328" s="2">
        <v>466.6</v>
      </c>
      <c r="G328" s="2">
        <v>4981</v>
      </c>
      <c r="H328" s="2">
        <v>2324135</v>
      </c>
      <c r="I328" s="2">
        <v>0</v>
      </c>
      <c r="J328" s="82"/>
      <c r="K328" s="2">
        <v>461</v>
      </c>
      <c r="L328" s="2">
        <f t="shared" si="242"/>
        <v>5178</v>
      </c>
      <c r="M328" s="2">
        <f t="shared" si="243"/>
        <v>2387058</v>
      </c>
      <c r="N328" s="2">
        <f t="shared" si="244"/>
        <v>0</v>
      </c>
      <c r="O328" s="2">
        <f t="shared" si="245"/>
        <v>0</v>
      </c>
      <c r="P328" s="2">
        <f t="shared" si="246"/>
        <v>0</v>
      </c>
      <c r="Q328" s="2">
        <f t="shared" si="247"/>
        <v>0</v>
      </c>
      <c r="R328" s="84">
        <f t="shared" si="248"/>
        <v>0</v>
      </c>
      <c r="S328" s="2">
        <f t="shared" si="249"/>
        <v>0</v>
      </c>
      <c r="T328" s="2">
        <f t="shared" si="250"/>
        <v>0</v>
      </c>
      <c r="U328" s="2">
        <f t="shared" si="251"/>
        <v>0</v>
      </c>
      <c r="V328" s="83" t="str">
        <f t="shared" ref="V328:V371" si="300">VLOOKUP(U328,$T$377:$U$379,2,FALSE)</f>
        <v>N.A.</v>
      </c>
      <c r="W328" s="2">
        <f t="shared" si="252"/>
        <v>2387058</v>
      </c>
      <c r="X328" s="82"/>
      <c r="Y328" s="2">
        <v>449</v>
      </c>
      <c r="Z328">
        <f t="shared" si="253"/>
        <v>5383</v>
      </c>
      <c r="AA328">
        <f t="shared" si="254"/>
        <v>2416967</v>
      </c>
      <c r="AB328" s="2">
        <f t="shared" si="255"/>
        <v>0</v>
      </c>
      <c r="AC328" s="2">
        <f t="shared" si="256"/>
        <v>0</v>
      </c>
      <c r="AD328" s="2">
        <f t="shared" si="257"/>
        <v>0</v>
      </c>
      <c r="AE328" s="2">
        <f t="shared" si="258"/>
        <v>0</v>
      </c>
      <c r="AF328" s="84">
        <f t="shared" si="259"/>
        <v>0</v>
      </c>
      <c r="AG328" s="2">
        <f t="shared" si="260"/>
        <v>0</v>
      </c>
      <c r="AH328" s="2">
        <f t="shared" si="261"/>
        <v>0</v>
      </c>
      <c r="AI328" s="2">
        <f t="shared" si="262"/>
        <v>0</v>
      </c>
      <c r="AJ328" s="83" t="str">
        <f t="shared" si="263"/>
        <v>N.A.</v>
      </c>
      <c r="AK328" s="2">
        <f t="shared" si="264"/>
        <v>2416967</v>
      </c>
      <c r="AM328" s="2">
        <v>455</v>
      </c>
      <c r="AN328">
        <f t="shared" si="265"/>
        <v>5596</v>
      </c>
      <c r="AO328">
        <f t="shared" si="266"/>
        <v>2546180</v>
      </c>
      <c r="AP328" s="2">
        <f t="shared" ref="AP328:AP371" si="301">ROUND(IF(AO328&lt;$E328,0.5*($E328-AO328),0),0)</f>
        <v>0</v>
      </c>
      <c r="AQ328" s="2">
        <f t="shared" si="267"/>
        <v>0</v>
      </c>
      <c r="AR328" s="2">
        <f t="shared" si="268"/>
        <v>0</v>
      </c>
      <c r="AS328" s="2">
        <f t="shared" si="269"/>
        <v>0</v>
      </c>
      <c r="AT328" s="84">
        <f t="shared" si="270"/>
        <v>0</v>
      </c>
      <c r="AU328" s="2">
        <f t="shared" si="271"/>
        <v>0</v>
      </c>
      <c r="AV328" s="2">
        <f t="shared" si="272"/>
        <v>0</v>
      </c>
      <c r="AW328" s="2">
        <f t="shared" si="273"/>
        <v>0</v>
      </c>
      <c r="AX328" s="83" t="str">
        <f t="shared" si="274"/>
        <v>N.A.</v>
      </c>
      <c r="AY328" s="2">
        <f t="shared" si="275"/>
        <v>2546180</v>
      </c>
      <c r="AZ328" s="82"/>
      <c r="BA328" s="2">
        <v>456</v>
      </c>
      <c r="BB328">
        <f t="shared" si="276"/>
        <v>5818</v>
      </c>
      <c r="BC328">
        <f t="shared" si="277"/>
        <v>2653008</v>
      </c>
      <c r="BD328" s="2">
        <f t="shared" si="278"/>
        <v>0</v>
      </c>
      <c r="BE328" s="2">
        <f t="shared" si="279"/>
        <v>0</v>
      </c>
      <c r="BF328" s="2">
        <f t="shared" si="280"/>
        <v>0</v>
      </c>
      <c r="BG328" s="2">
        <f t="shared" si="281"/>
        <v>0</v>
      </c>
      <c r="BH328" s="84">
        <f t="shared" si="282"/>
        <v>0</v>
      </c>
      <c r="BI328" s="2">
        <f t="shared" si="283"/>
        <v>0</v>
      </c>
      <c r="BJ328" s="2">
        <f t="shared" si="284"/>
        <v>0</v>
      </c>
      <c r="BK328" s="2">
        <f t="shared" si="285"/>
        <v>0</v>
      </c>
      <c r="BL328" s="83" t="str">
        <f t="shared" si="286"/>
        <v>N.A.</v>
      </c>
      <c r="BM328" s="2">
        <f t="shared" si="287"/>
        <v>2653008</v>
      </c>
      <c r="BO328" s="2">
        <v>458</v>
      </c>
      <c r="BP328">
        <f t="shared" si="288"/>
        <v>6049</v>
      </c>
      <c r="BQ328">
        <f t="shared" si="289"/>
        <v>2770442</v>
      </c>
      <c r="BR328" s="2">
        <f t="shared" si="290"/>
        <v>0</v>
      </c>
      <c r="BS328" s="2">
        <f t="shared" si="291"/>
        <v>0</v>
      </c>
      <c r="BT328" s="2">
        <f t="shared" si="292"/>
        <v>0</v>
      </c>
      <c r="BU328" s="2">
        <f t="shared" si="293"/>
        <v>0</v>
      </c>
      <c r="BV328" s="84">
        <f t="shared" si="294"/>
        <v>0</v>
      </c>
      <c r="BW328" s="2">
        <f t="shared" si="295"/>
        <v>0</v>
      </c>
      <c r="BX328" s="2">
        <f t="shared" si="296"/>
        <v>0</v>
      </c>
      <c r="BY328" s="2">
        <f t="shared" si="297"/>
        <v>0</v>
      </c>
      <c r="BZ328" s="83" t="str">
        <f t="shared" si="298"/>
        <v>N.A.</v>
      </c>
      <c r="CA328" s="2">
        <f t="shared" si="299"/>
        <v>2770442</v>
      </c>
    </row>
    <row r="329" spans="1:79" x14ac:dyDescent="0.2">
      <c r="A329">
        <v>322</v>
      </c>
      <c r="B329" s="2">
        <v>5</v>
      </c>
      <c r="C329" s="2">
        <v>6516</v>
      </c>
      <c r="D329" s="2" t="s">
        <v>288</v>
      </c>
      <c r="E329" s="2">
        <v>1203842</v>
      </c>
      <c r="F329" s="2">
        <v>196</v>
      </c>
      <c r="G329" s="2">
        <v>5106</v>
      </c>
      <c r="H329" s="2">
        <v>1000776</v>
      </c>
      <c r="I329" s="2">
        <v>162453</v>
      </c>
      <c r="J329" s="82"/>
      <c r="K329" s="2">
        <v>186</v>
      </c>
      <c r="L329" s="2">
        <f t="shared" ref="L329:L372" si="302">G329+$K$3</f>
        <v>5303</v>
      </c>
      <c r="M329" s="2">
        <f t="shared" ref="M329:M372" si="303">L329*K329</f>
        <v>986358</v>
      </c>
      <c r="N329" s="2">
        <f t="shared" ref="N329:N372" si="304">ROUND(IF(M329&lt;E329,0.7*(E329-M329),0),0)</f>
        <v>152239</v>
      </c>
      <c r="O329" s="2">
        <f t="shared" ref="O329:O372" si="305">ROUND(IF(1.01*H329&gt;M329,(1.01*H329-M329),0),0)</f>
        <v>24426</v>
      </c>
      <c r="P329" s="2">
        <f t="shared" ref="P329:P372" si="306">IF(N329&gt;O329,N329,0)</f>
        <v>152239</v>
      </c>
      <c r="Q329" s="2">
        <f t="shared" ref="Q329:Q372" si="307">IF(O329&gt;N329,O329,0)</f>
        <v>0</v>
      </c>
      <c r="R329" s="84">
        <f t="shared" ref="R329:R372" si="308">Q329+P329</f>
        <v>152239</v>
      </c>
      <c r="S329" s="2">
        <f t="shared" ref="S329:S372" si="309">IF(N329&gt;O329,2,0)</f>
        <v>2</v>
      </c>
      <c r="T329" s="2">
        <f t="shared" ref="T329:T372" si="310">IF(O329&gt;N329,1,0)</f>
        <v>0</v>
      </c>
      <c r="U329" s="2">
        <f t="shared" ref="U329:U372" si="311">T329+S329</f>
        <v>2</v>
      </c>
      <c r="V329" s="83" t="str">
        <f t="shared" si="300"/>
        <v>70% Adj.</v>
      </c>
      <c r="W329" s="2">
        <f t="shared" ref="W329:W372" si="312">R329+M329</f>
        <v>1138597</v>
      </c>
      <c r="X329" s="82"/>
      <c r="Y329" s="2">
        <v>173</v>
      </c>
      <c r="Z329">
        <f t="shared" ref="Z329:Z372" si="313">$Y$3+L329</f>
        <v>5508</v>
      </c>
      <c r="AA329">
        <f t="shared" ref="AA329:AA372" si="314">ROUND(Z329*Y329,0)</f>
        <v>952884</v>
      </c>
      <c r="AB329" s="2">
        <f t="shared" ref="AB329:AB372" si="315">ROUND(IF(AA329&lt;$E329,0.6*($E329-AA329),0),0)</f>
        <v>150575</v>
      </c>
      <c r="AC329" s="2">
        <f t="shared" ref="AC329:AC372" si="316">ROUND(IF(1.01*M329&gt;AA329,(1.01*M329-AA329),0),0)</f>
        <v>43338</v>
      </c>
      <c r="AD329" s="2">
        <f t="shared" ref="AD329:AD372" si="317">IF(AB329&gt;AC329,AB329,0)</f>
        <v>150575</v>
      </c>
      <c r="AE329" s="2">
        <f t="shared" ref="AE329:AE372" si="318">IF(AC329&gt;AB329,AC329,0)</f>
        <v>0</v>
      </c>
      <c r="AF329" s="84">
        <f t="shared" ref="AF329:AF372" si="319">AE329+AD329</f>
        <v>150575</v>
      </c>
      <c r="AG329" s="2">
        <f t="shared" ref="AG329:AG372" si="320">IF(AB329&gt;AC329,2,0)</f>
        <v>2</v>
      </c>
      <c r="AH329" s="2">
        <f t="shared" ref="AH329:AH372" si="321">IF(AC329&gt;AB329,1,0)</f>
        <v>0</v>
      </c>
      <c r="AI329" s="2">
        <f t="shared" ref="AI329:AI372" si="322">AH329+AG329</f>
        <v>2</v>
      </c>
      <c r="AJ329" s="83" t="str">
        <f t="shared" ref="AJ329:AJ372" si="323">VLOOKUP(AI329,$AH$377:$AI$379,2,FALSE)</f>
        <v>60% Adj.</v>
      </c>
      <c r="AK329" s="2">
        <f t="shared" ref="AK329:AK372" si="324">AF329+AA329</f>
        <v>1103459</v>
      </c>
      <c r="AM329" s="2">
        <v>169</v>
      </c>
      <c r="AN329">
        <f t="shared" ref="AN329:AN372" si="325">$AM$3+Z329</f>
        <v>5721</v>
      </c>
      <c r="AO329">
        <f t="shared" ref="AO329:AO372" si="326">ROUND(AN329*AM329,0)</f>
        <v>966849</v>
      </c>
      <c r="AP329" s="2">
        <f t="shared" si="301"/>
        <v>118497</v>
      </c>
      <c r="AQ329" s="2">
        <f t="shared" ref="AQ329:AQ372" si="327">ROUND(IF(1.01*AA329&gt;AO329,(1.01*AA329-AO329),0),0)</f>
        <v>0</v>
      </c>
      <c r="AR329" s="2">
        <f t="shared" ref="AR329:AR372" si="328">IF(AP329&gt;AQ329,AP329,0)</f>
        <v>118497</v>
      </c>
      <c r="AS329" s="2">
        <f t="shared" ref="AS329:AS372" si="329">IF(AQ329&gt;AP329,AQ329,0)</f>
        <v>0</v>
      </c>
      <c r="AT329" s="84">
        <f t="shared" ref="AT329:AT372" si="330">AS329+AR329</f>
        <v>118497</v>
      </c>
      <c r="AU329" s="2">
        <f t="shared" ref="AU329:AU372" si="331">IF(AP329&gt;AQ329,2,0)</f>
        <v>2</v>
      </c>
      <c r="AV329" s="2">
        <f t="shared" ref="AV329:AV372" si="332">IF(AQ329&gt;AP329,1,0)</f>
        <v>0</v>
      </c>
      <c r="AW329" s="2">
        <f t="shared" ref="AW329:AW372" si="333">AV329+AU329</f>
        <v>2</v>
      </c>
      <c r="AX329" s="83" t="str">
        <f t="shared" ref="AX329:AX372" si="334">VLOOKUP(AW329,$AV$377:$AW$379,2,FALSE)</f>
        <v>50% Adj.</v>
      </c>
      <c r="AY329" s="2">
        <f t="shared" ref="AY329:AY372" si="335">AT329+AO329</f>
        <v>1085346</v>
      </c>
      <c r="AZ329" s="82"/>
      <c r="BA329" s="2">
        <v>162</v>
      </c>
      <c r="BB329">
        <f t="shared" ref="BB329:BB372" si="336">$BA$3+AN329</f>
        <v>5943</v>
      </c>
      <c r="BC329">
        <f t="shared" ref="BC329:BC372" si="337">ROUND(BB329*BA329,0)</f>
        <v>962766</v>
      </c>
      <c r="BD329" s="2">
        <f t="shared" ref="BD329:BD372" si="338">ROUND(IF(BC329&lt;$E329,0.4*($E329-BC329),0),0)</f>
        <v>96430</v>
      </c>
      <c r="BE329" s="2">
        <f t="shared" ref="BE329:BE372" si="339">ROUND(IF(1.01*AO329&gt;BC329,(1.01*AO329-BC329),0),0)</f>
        <v>13751</v>
      </c>
      <c r="BF329" s="2">
        <f t="shared" ref="BF329:BF372" si="340">IF(BD329&gt;BE329,BD329,0)</f>
        <v>96430</v>
      </c>
      <c r="BG329" s="2">
        <f t="shared" ref="BG329:BG372" si="341">IF(BE329&gt;BD329,BE329,0)</f>
        <v>0</v>
      </c>
      <c r="BH329" s="84">
        <f t="shared" ref="BH329:BH372" si="342">BG329+BF329</f>
        <v>96430</v>
      </c>
      <c r="BI329" s="2">
        <f t="shared" ref="BI329:BI372" si="343">IF(BD329&gt;BE329,2,0)</f>
        <v>2</v>
      </c>
      <c r="BJ329" s="2">
        <f t="shared" ref="BJ329:BJ372" si="344">IF(BE329&gt;BD329,1,0)</f>
        <v>0</v>
      </c>
      <c r="BK329" s="2">
        <f t="shared" ref="BK329:BK372" si="345">BJ329+BI329</f>
        <v>2</v>
      </c>
      <c r="BL329" s="83" t="str">
        <f t="shared" ref="BL329:BL372" si="346">VLOOKUP(BK329,$BJ$377:$BK$379,2,FALSE)</f>
        <v>40% Adj.</v>
      </c>
      <c r="BM329" s="2">
        <f t="shared" ref="BM329:BM372" si="347">BH329+BC329</f>
        <v>1059196</v>
      </c>
      <c r="BO329" s="2">
        <v>158</v>
      </c>
      <c r="BP329">
        <f t="shared" ref="BP329:BP372" si="348">$BO$3+BB329</f>
        <v>6174</v>
      </c>
      <c r="BQ329">
        <f t="shared" ref="BQ329:BQ372" si="349">ROUND(BP329*BO329,0)</f>
        <v>975492</v>
      </c>
      <c r="BR329" s="2">
        <f t="shared" ref="BR329:BR372" si="350">ROUND(IF(BQ329&lt;$E329,0.3*($E329-BQ329),0),0)</f>
        <v>68505</v>
      </c>
      <c r="BS329" s="2">
        <f t="shared" ref="BS329:BS372" si="351">ROUND(IF(1.01*BC329&gt;BQ329,(1.01*BC329-BQ329),0),0)</f>
        <v>0</v>
      </c>
      <c r="BT329" s="2">
        <f t="shared" ref="BT329:BT372" si="352">IF(BR329&gt;BS329,BR329,0)</f>
        <v>68505</v>
      </c>
      <c r="BU329" s="2">
        <f t="shared" ref="BU329:BU372" si="353">IF(BS329&gt;BR329,BS329,0)</f>
        <v>0</v>
      </c>
      <c r="BV329" s="84">
        <f t="shared" ref="BV329:BV372" si="354">BU329+BT329</f>
        <v>68505</v>
      </c>
      <c r="BW329" s="2">
        <f t="shared" ref="BW329:BW372" si="355">IF(BR329&gt;BS329,2,0)</f>
        <v>2</v>
      </c>
      <c r="BX329" s="2">
        <f t="shared" ref="BX329:BX372" si="356">IF(BS329&gt;BR329,1,0)</f>
        <v>0</v>
      </c>
      <c r="BY329" s="2">
        <f t="shared" ref="BY329:BY372" si="357">BX329+BW329</f>
        <v>2</v>
      </c>
      <c r="BZ329" s="83" t="str">
        <f t="shared" ref="BZ329:BZ372" si="358">VLOOKUP(BY329,$BX$377:$BY$379,2,FALSE)</f>
        <v>30% Adj.</v>
      </c>
      <c r="CA329" s="2">
        <f t="shared" ref="CA329:CA372" si="359">BV329+BQ329</f>
        <v>1043997</v>
      </c>
    </row>
    <row r="330" spans="1:79" x14ac:dyDescent="0.2">
      <c r="A330">
        <v>323</v>
      </c>
      <c r="B330" s="2">
        <v>13</v>
      </c>
      <c r="C330" s="2">
        <v>6534</v>
      </c>
      <c r="D330" s="2" t="s">
        <v>289</v>
      </c>
      <c r="E330" s="2">
        <v>3254065</v>
      </c>
      <c r="F330" s="2">
        <v>727.1</v>
      </c>
      <c r="G330" s="2">
        <v>4931</v>
      </c>
      <c r="H330" s="2">
        <v>3585330</v>
      </c>
      <c r="I330" s="2">
        <v>0</v>
      </c>
      <c r="J330" s="82"/>
      <c r="K330" s="2">
        <v>741</v>
      </c>
      <c r="L330" s="2">
        <f t="shared" si="302"/>
        <v>5128</v>
      </c>
      <c r="M330" s="2">
        <f t="shared" si="303"/>
        <v>3799848</v>
      </c>
      <c r="N330" s="2">
        <f t="shared" si="304"/>
        <v>0</v>
      </c>
      <c r="O330" s="2">
        <f t="shared" si="305"/>
        <v>0</v>
      </c>
      <c r="P330" s="2">
        <f t="shared" si="306"/>
        <v>0</v>
      </c>
      <c r="Q330" s="2">
        <f t="shared" si="307"/>
        <v>0</v>
      </c>
      <c r="R330" s="84">
        <f t="shared" si="308"/>
        <v>0</v>
      </c>
      <c r="S330" s="2">
        <f t="shared" si="309"/>
        <v>0</v>
      </c>
      <c r="T330" s="2">
        <f t="shared" si="310"/>
        <v>0</v>
      </c>
      <c r="U330" s="2">
        <f t="shared" si="311"/>
        <v>0</v>
      </c>
      <c r="V330" s="83" t="str">
        <f t="shared" si="300"/>
        <v>N.A.</v>
      </c>
      <c r="W330" s="2">
        <f t="shared" si="312"/>
        <v>3799848</v>
      </c>
      <c r="X330" s="82"/>
      <c r="Y330" s="2">
        <v>743</v>
      </c>
      <c r="Z330">
        <f t="shared" si="313"/>
        <v>5333</v>
      </c>
      <c r="AA330">
        <f t="shared" si="314"/>
        <v>3962419</v>
      </c>
      <c r="AB330" s="2">
        <f t="shared" si="315"/>
        <v>0</v>
      </c>
      <c r="AC330" s="2">
        <f t="shared" si="316"/>
        <v>0</v>
      </c>
      <c r="AD330" s="2">
        <f t="shared" si="317"/>
        <v>0</v>
      </c>
      <c r="AE330" s="2">
        <f t="shared" si="318"/>
        <v>0</v>
      </c>
      <c r="AF330" s="84">
        <f t="shared" si="319"/>
        <v>0</v>
      </c>
      <c r="AG330" s="2">
        <f t="shared" si="320"/>
        <v>0</v>
      </c>
      <c r="AH330" s="2">
        <f t="shared" si="321"/>
        <v>0</v>
      </c>
      <c r="AI330" s="2">
        <f t="shared" si="322"/>
        <v>0</v>
      </c>
      <c r="AJ330" s="83" t="str">
        <f t="shared" si="323"/>
        <v>N.A.</v>
      </c>
      <c r="AK330" s="2">
        <f t="shared" si="324"/>
        <v>3962419</v>
      </c>
      <c r="AM330" s="2">
        <v>762</v>
      </c>
      <c r="AN330">
        <f t="shared" si="325"/>
        <v>5546</v>
      </c>
      <c r="AO330">
        <f t="shared" si="326"/>
        <v>4226052</v>
      </c>
      <c r="AP330" s="2">
        <f t="shared" si="301"/>
        <v>0</v>
      </c>
      <c r="AQ330" s="2">
        <f t="shared" si="327"/>
        <v>0</v>
      </c>
      <c r="AR330" s="2">
        <f t="shared" si="328"/>
        <v>0</v>
      </c>
      <c r="AS330" s="2">
        <f t="shared" si="329"/>
        <v>0</v>
      </c>
      <c r="AT330" s="84">
        <f t="shared" si="330"/>
        <v>0</v>
      </c>
      <c r="AU330" s="2">
        <f t="shared" si="331"/>
        <v>0</v>
      </c>
      <c r="AV330" s="2">
        <f t="shared" si="332"/>
        <v>0</v>
      </c>
      <c r="AW330" s="2">
        <f t="shared" si="333"/>
        <v>0</v>
      </c>
      <c r="AX330" s="83" t="str">
        <f t="shared" si="334"/>
        <v>N.A.</v>
      </c>
      <c r="AY330" s="2">
        <f t="shared" si="335"/>
        <v>4226052</v>
      </c>
      <c r="AZ330" s="82"/>
      <c r="BA330" s="2">
        <v>777</v>
      </c>
      <c r="BB330">
        <f t="shared" si="336"/>
        <v>5768</v>
      </c>
      <c r="BC330">
        <f t="shared" si="337"/>
        <v>4481736</v>
      </c>
      <c r="BD330" s="2">
        <f t="shared" si="338"/>
        <v>0</v>
      </c>
      <c r="BE330" s="2">
        <f t="shared" si="339"/>
        <v>0</v>
      </c>
      <c r="BF330" s="2">
        <f t="shared" si="340"/>
        <v>0</v>
      </c>
      <c r="BG330" s="2">
        <f t="shared" si="341"/>
        <v>0</v>
      </c>
      <c r="BH330" s="84">
        <f t="shared" si="342"/>
        <v>0</v>
      </c>
      <c r="BI330" s="2">
        <f t="shared" si="343"/>
        <v>0</v>
      </c>
      <c r="BJ330" s="2">
        <f t="shared" si="344"/>
        <v>0</v>
      </c>
      <c r="BK330" s="2">
        <f t="shared" si="345"/>
        <v>0</v>
      </c>
      <c r="BL330" s="83" t="str">
        <f t="shared" si="346"/>
        <v>N.A.</v>
      </c>
      <c r="BM330" s="2">
        <f t="shared" si="347"/>
        <v>4481736</v>
      </c>
      <c r="BO330" s="2">
        <v>779</v>
      </c>
      <c r="BP330">
        <f t="shared" si="348"/>
        <v>5999</v>
      </c>
      <c r="BQ330">
        <f t="shared" si="349"/>
        <v>4673221</v>
      </c>
      <c r="BR330" s="2">
        <f t="shared" si="350"/>
        <v>0</v>
      </c>
      <c r="BS330" s="2">
        <f t="shared" si="351"/>
        <v>0</v>
      </c>
      <c r="BT330" s="2">
        <f t="shared" si="352"/>
        <v>0</v>
      </c>
      <c r="BU330" s="2">
        <f t="shared" si="353"/>
        <v>0</v>
      </c>
      <c r="BV330" s="84">
        <f t="shared" si="354"/>
        <v>0</v>
      </c>
      <c r="BW330" s="2">
        <f t="shared" si="355"/>
        <v>0</v>
      </c>
      <c r="BX330" s="2">
        <f t="shared" si="356"/>
        <v>0</v>
      </c>
      <c r="BY330" s="2">
        <f t="shared" si="357"/>
        <v>0</v>
      </c>
      <c r="BZ330" s="83" t="str">
        <f t="shared" si="358"/>
        <v>N.A.</v>
      </c>
      <c r="CA330" s="2">
        <f t="shared" si="359"/>
        <v>4673221</v>
      </c>
    </row>
    <row r="331" spans="1:79" x14ac:dyDescent="0.2">
      <c r="A331">
        <v>324</v>
      </c>
      <c r="B331" s="2">
        <v>11</v>
      </c>
      <c r="C331" s="2">
        <v>6561</v>
      </c>
      <c r="D331" s="2" t="s">
        <v>291</v>
      </c>
      <c r="E331" s="2">
        <v>2096726</v>
      </c>
      <c r="F331" s="2">
        <v>396.1</v>
      </c>
      <c r="G331" s="2">
        <v>4931</v>
      </c>
      <c r="H331" s="2">
        <v>1953169</v>
      </c>
      <c r="I331" s="2">
        <v>114846</v>
      </c>
      <c r="J331" s="82"/>
      <c r="K331" s="2">
        <v>393</v>
      </c>
      <c r="L331" s="2">
        <f t="shared" si="302"/>
        <v>5128</v>
      </c>
      <c r="M331" s="2">
        <f t="shared" si="303"/>
        <v>2015304</v>
      </c>
      <c r="N331" s="2">
        <f t="shared" si="304"/>
        <v>56995</v>
      </c>
      <c r="O331" s="2">
        <f t="shared" si="305"/>
        <v>0</v>
      </c>
      <c r="P331" s="2">
        <f t="shared" si="306"/>
        <v>56995</v>
      </c>
      <c r="Q331" s="2">
        <f t="shared" si="307"/>
        <v>0</v>
      </c>
      <c r="R331" s="84">
        <f t="shared" si="308"/>
        <v>56995</v>
      </c>
      <c r="S331" s="2">
        <f t="shared" si="309"/>
        <v>2</v>
      </c>
      <c r="T331" s="2">
        <f t="shared" si="310"/>
        <v>0</v>
      </c>
      <c r="U331" s="2">
        <f t="shared" si="311"/>
        <v>2</v>
      </c>
      <c r="V331" s="83" t="str">
        <f t="shared" si="300"/>
        <v>70% Adj.</v>
      </c>
      <c r="W331" s="2">
        <f t="shared" si="312"/>
        <v>2072299</v>
      </c>
      <c r="X331" s="82"/>
      <c r="Y331" s="2">
        <v>393</v>
      </c>
      <c r="Z331">
        <f t="shared" si="313"/>
        <v>5333</v>
      </c>
      <c r="AA331">
        <f t="shared" si="314"/>
        <v>2095869</v>
      </c>
      <c r="AB331" s="2">
        <f t="shared" si="315"/>
        <v>514</v>
      </c>
      <c r="AC331" s="2">
        <f t="shared" si="316"/>
        <v>0</v>
      </c>
      <c r="AD331" s="2">
        <f t="shared" si="317"/>
        <v>514</v>
      </c>
      <c r="AE331" s="2">
        <f t="shared" si="318"/>
        <v>0</v>
      </c>
      <c r="AF331" s="84">
        <f t="shared" si="319"/>
        <v>514</v>
      </c>
      <c r="AG331" s="2">
        <f t="shared" si="320"/>
        <v>2</v>
      </c>
      <c r="AH331" s="2">
        <f t="shared" si="321"/>
        <v>0</v>
      </c>
      <c r="AI331" s="2">
        <f t="shared" si="322"/>
        <v>2</v>
      </c>
      <c r="AJ331" s="83" t="str">
        <f t="shared" si="323"/>
        <v>60% Adj.</v>
      </c>
      <c r="AK331" s="2">
        <f t="shared" si="324"/>
        <v>2096383</v>
      </c>
      <c r="AM331" s="2">
        <v>390</v>
      </c>
      <c r="AN331">
        <f t="shared" si="325"/>
        <v>5546</v>
      </c>
      <c r="AO331">
        <f t="shared" si="326"/>
        <v>2162940</v>
      </c>
      <c r="AP331" s="2">
        <f t="shared" si="301"/>
        <v>0</v>
      </c>
      <c r="AQ331" s="2">
        <f t="shared" si="327"/>
        <v>0</v>
      </c>
      <c r="AR331" s="2">
        <f t="shared" si="328"/>
        <v>0</v>
      </c>
      <c r="AS331" s="2">
        <f t="shared" si="329"/>
        <v>0</v>
      </c>
      <c r="AT331" s="84">
        <f t="shared" si="330"/>
        <v>0</v>
      </c>
      <c r="AU331" s="2">
        <f t="shared" si="331"/>
        <v>0</v>
      </c>
      <c r="AV331" s="2">
        <f t="shared" si="332"/>
        <v>0</v>
      </c>
      <c r="AW331" s="2">
        <f t="shared" si="333"/>
        <v>0</v>
      </c>
      <c r="AX331" s="83" t="str">
        <f t="shared" si="334"/>
        <v>N.A.</v>
      </c>
      <c r="AY331" s="2">
        <f t="shared" si="335"/>
        <v>2162940</v>
      </c>
      <c r="AZ331" s="82"/>
      <c r="BA331" s="2">
        <v>389</v>
      </c>
      <c r="BB331">
        <f t="shared" si="336"/>
        <v>5768</v>
      </c>
      <c r="BC331">
        <f t="shared" si="337"/>
        <v>2243752</v>
      </c>
      <c r="BD331" s="2">
        <f t="shared" si="338"/>
        <v>0</v>
      </c>
      <c r="BE331" s="2">
        <f t="shared" si="339"/>
        <v>0</v>
      </c>
      <c r="BF331" s="2">
        <f t="shared" si="340"/>
        <v>0</v>
      </c>
      <c r="BG331" s="2">
        <f t="shared" si="341"/>
        <v>0</v>
      </c>
      <c r="BH331" s="84">
        <f t="shared" si="342"/>
        <v>0</v>
      </c>
      <c r="BI331" s="2">
        <f t="shared" si="343"/>
        <v>0</v>
      </c>
      <c r="BJ331" s="2">
        <f t="shared" si="344"/>
        <v>0</v>
      </c>
      <c r="BK331" s="2">
        <f t="shared" si="345"/>
        <v>0</v>
      </c>
      <c r="BL331" s="83" t="str">
        <f t="shared" si="346"/>
        <v>N.A.</v>
      </c>
      <c r="BM331" s="2">
        <f t="shared" si="347"/>
        <v>2243752</v>
      </c>
      <c r="BO331" s="2">
        <v>388</v>
      </c>
      <c r="BP331">
        <f t="shared" si="348"/>
        <v>5999</v>
      </c>
      <c r="BQ331">
        <f t="shared" si="349"/>
        <v>2327612</v>
      </c>
      <c r="BR331" s="2">
        <f t="shared" si="350"/>
        <v>0</v>
      </c>
      <c r="BS331" s="2">
        <f t="shared" si="351"/>
        <v>0</v>
      </c>
      <c r="BT331" s="2">
        <f t="shared" si="352"/>
        <v>0</v>
      </c>
      <c r="BU331" s="2">
        <f t="shared" si="353"/>
        <v>0</v>
      </c>
      <c r="BV331" s="84">
        <f t="shared" si="354"/>
        <v>0</v>
      </c>
      <c r="BW331" s="2">
        <f t="shared" si="355"/>
        <v>0</v>
      </c>
      <c r="BX331" s="2">
        <f t="shared" si="356"/>
        <v>0</v>
      </c>
      <c r="BY331" s="2">
        <f t="shared" si="357"/>
        <v>0</v>
      </c>
      <c r="BZ331" s="83" t="str">
        <f t="shared" si="358"/>
        <v>N.A.</v>
      </c>
      <c r="CA331" s="2">
        <f t="shared" si="359"/>
        <v>2327612</v>
      </c>
    </row>
    <row r="332" spans="1:79" x14ac:dyDescent="0.2">
      <c r="A332">
        <v>325</v>
      </c>
      <c r="B332" s="2">
        <v>11</v>
      </c>
      <c r="C332" s="2">
        <v>6579</v>
      </c>
      <c r="D332" s="2" t="s">
        <v>292</v>
      </c>
      <c r="E332" s="2">
        <v>14540822</v>
      </c>
      <c r="F332" s="2">
        <v>3089.8</v>
      </c>
      <c r="G332" s="2">
        <v>4931</v>
      </c>
      <c r="H332" s="2">
        <v>15235804</v>
      </c>
      <c r="I332" s="2">
        <v>0</v>
      </c>
      <c r="J332" s="82"/>
      <c r="K332" s="2">
        <v>3103</v>
      </c>
      <c r="L332" s="2">
        <f t="shared" si="302"/>
        <v>5128</v>
      </c>
      <c r="M332" s="2">
        <f t="shared" si="303"/>
        <v>15912184</v>
      </c>
      <c r="N332" s="2">
        <f t="shared" si="304"/>
        <v>0</v>
      </c>
      <c r="O332" s="2">
        <f t="shared" si="305"/>
        <v>0</v>
      </c>
      <c r="P332" s="2">
        <f t="shared" si="306"/>
        <v>0</v>
      </c>
      <c r="Q332" s="2">
        <f t="shared" si="307"/>
        <v>0</v>
      </c>
      <c r="R332" s="84">
        <f t="shared" si="308"/>
        <v>0</v>
      </c>
      <c r="S332" s="2">
        <f t="shared" si="309"/>
        <v>0</v>
      </c>
      <c r="T332" s="2">
        <f t="shared" si="310"/>
        <v>0</v>
      </c>
      <c r="U332" s="2">
        <f t="shared" si="311"/>
        <v>0</v>
      </c>
      <c r="V332" s="83" t="str">
        <f t="shared" si="300"/>
        <v>N.A.</v>
      </c>
      <c r="W332" s="2">
        <f t="shared" si="312"/>
        <v>15912184</v>
      </c>
      <c r="X332" s="82"/>
      <c r="Y332" s="2">
        <v>3124</v>
      </c>
      <c r="Z332">
        <f t="shared" si="313"/>
        <v>5333</v>
      </c>
      <c r="AA332">
        <f t="shared" si="314"/>
        <v>16660292</v>
      </c>
      <c r="AB332" s="2">
        <f t="shared" si="315"/>
        <v>0</v>
      </c>
      <c r="AC332" s="2">
        <f t="shared" si="316"/>
        <v>0</v>
      </c>
      <c r="AD332" s="2">
        <f t="shared" si="317"/>
        <v>0</v>
      </c>
      <c r="AE332" s="2">
        <f t="shared" si="318"/>
        <v>0</v>
      </c>
      <c r="AF332" s="84">
        <f t="shared" si="319"/>
        <v>0</v>
      </c>
      <c r="AG332" s="2">
        <f t="shared" si="320"/>
        <v>0</v>
      </c>
      <c r="AH332" s="2">
        <f t="shared" si="321"/>
        <v>0</v>
      </c>
      <c r="AI332" s="2">
        <f t="shared" si="322"/>
        <v>0</v>
      </c>
      <c r="AJ332" s="83" t="str">
        <f t="shared" si="323"/>
        <v>N.A.</v>
      </c>
      <c r="AK332" s="2">
        <f t="shared" si="324"/>
        <v>16660292</v>
      </c>
      <c r="AM332" s="2">
        <v>3138</v>
      </c>
      <c r="AN332">
        <f t="shared" si="325"/>
        <v>5546</v>
      </c>
      <c r="AO332">
        <f t="shared" si="326"/>
        <v>17403348</v>
      </c>
      <c r="AP332" s="2">
        <f t="shared" si="301"/>
        <v>0</v>
      </c>
      <c r="AQ332" s="2">
        <f t="shared" si="327"/>
        <v>0</v>
      </c>
      <c r="AR332" s="2">
        <f t="shared" si="328"/>
        <v>0</v>
      </c>
      <c r="AS332" s="2">
        <f t="shared" si="329"/>
        <v>0</v>
      </c>
      <c r="AT332" s="84">
        <f t="shared" si="330"/>
        <v>0</v>
      </c>
      <c r="AU332" s="2">
        <f t="shared" si="331"/>
        <v>0</v>
      </c>
      <c r="AV332" s="2">
        <f t="shared" si="332"/>
        <v>0</v>
      </c>
      <c r="AW332" s="2">
        <f t="shared" si="333"/>
        <v>0</v>
      </c>
      <c r="AX332" s="83" t="str">
        <f t="shared" si="334"/>
        <v>N.A.</v>
      </c>
      <c r="AY332" s="2">
        <f t="shared" si="335"/>
        <v>17403348</v>
      </c>
      <c r="AZ332" s="82"/>
      <c r="BA332" s="2">
        <v>3154</v>
      </c>
      <c r="BB332">
        <f t="shared" si="336"/>
        <v>5768</v>
      </c>
      <c r="BC332">
        <f t="shared" si="337"/>
        <v>18192272</v>
      </c>
      <c r="BD332" s="2">
        <f t="shared" si="338"/>
        <v>0</v>
      </c>
      <c r="BE332" s="2">
        <f t="shared" si="339"/>
        <v>0</v>
      </c>
      <c r="BF332" s="2">
        <f t="shared" si="340"/>
        <v>0</v>
      </c>
      <c r="BG332" s="2">
        <f t="shared" si="341"/>
        <v>0</v>
      </c>
      <c r="BH332" s="84">
        <f t="shared" si="342"/>
        <v>0</v>
      </c>
      <c r="BI332" s="2">
        <f t="shared" si="343"/>
        <v>0</v>
      </c>
      <c r="BJ332" s="2">
        <f t="shared" si="344"/>
        <v>0</v>
      </c>
      <c r="BK332" s="2">
        <f t="shared" si="345"/>
        <v>0</v>
      </c>
      <c r="BL332" s="83" t="str">
        <f t="shared" si="346"/>
        <v>N.A.</v>
      </c>
      <c r="BM332" s="2">
        <f t="shared" si="347"/>
        <v>18192272</v>
      </c>
      <c r="BO332" s="2">
        <v>3148</v>
      </c>
      <c r="BP332">
        <f t="shared" si="348"/>
        <v>5999</v>
      </c>
      <c r="BQ332">
        <f t="shared" si="349"/>
        <v>18884852</v>
      </c>
      <c r="BR332" s="2">
        <f t="shared" si="350"/>
        <v>0</v>
      </c>
      <c r="BS332" s="2">
        <f t="shared" si="351"/>
        <v>0</v>
      </c>
      <c r="BT332" s="2">
        <f t="shared" si="352"/>
        <v>0</v>
      </c>
      <c r="BU332" s="2">
        <f t="shared" si="353"/>
        <v>0</v>
      </c>
      <c r="BV332" s="84">
        <f t="shared" si="354"/>
        <v>0</v>
      </c>
      <c r="BW332" s="2">
        <f t="shared" si="355"/>
        <v>0</v>
      </c>
      <c r="BX332" s="2">
        <f t="shared" si="356"/>
        <v>0</v>
      </c>
      <c r="BY332" s="2">
        <f t="shared" si="357"/>
        <v>0</v>
      </c>
      <c r="BZ332" s="83" t="str">
        <f t="shared" si="358"/>
        <v>N.A.</v>
      </c>
      <c r="CA332" s="2">
        <f t="shared" si="359"/>
        <v>18884852</v>
      </c>
    </row>
    <row r="333" spans="1:79" x14ac:dyDescent="0.2">
      <c r="A333">
        <v>326</v>
      </c>
      <c r="B333" s="2">
        <v>1</v>
      </c>
      <c r="C333" s="2">
        <v>6591</v>
      </c>
      <c r="D333" s="2" t="s">
        <v>293</v>
      </c>
      <c r="E333" s="2">
        <v>2800363</v>
      </c>
      <c r="F333" s="2">
        <v>567.70000000000005</v>
      </c>
      <c r="G333" s="2">
        <v>4954</v>
      </c>
      <c r="H333" s="2">
        <v>2812386</v>
      </c>
      <c r="I333" s="2">
        <v>0</v>
      </c>
      <c r="J333" s="82"/>
      <c r="K333" s="2">
        <v>559</v>
      </c>
      <c r="L333" s="2">
        <f t="shared" si="302"/>
        <v>5151</v>
      </c>
      <c r="M333" s="2">
        <f t="shared" si="303"/>
        <v>2879409</v>
      </c>
      <c r="N333" s="2">
        <f t="shared" si="304"/>
        <v>0</v>
      </c>
      <c r="O333" s="2">
        <f t="shared" si="305"/>
        <v>0</v>
      </c>
      <c r="P333" s="2">
        <f t="shared" si="306"/>
        <v>0</v>
      </c>
      <c r="Q333" s="2">
        <f t="shared" si="307"/>
        <v>0</v>
      </c>
      <c r="R333" s="84">
        <f t="shared" si="308"/>
        <v>0</v>
      </c>
      <c r="S333" s="2">
        <f t="shared" si="309"/>
        <v>0</v>
      </c>
      <c r="T333" s="2">
        <f t="shared" si="310"/>
        <v>0</v>
      </c>
      <c r="U333" s="2">
        <f t="shared" si="311"/>
        <v>0</v>
      </c>
      <c r="V333" s="83" t="str">
        <f t="shared" si="300"/>
        <v>N.A.</v>
      </c>
      <c r="W333" s="2">
        <f t="shared" si="312"/>
        <v>2879409</v>
      </c>
      <c r="X333" s="82"/>
      <c r="Y333" s="2">
        <v>544</v>
      </c>
      <c r="Z333">
        <f t="shared" si="313"/>
        <v>5356</v>
      </c>
      <c r="AA333">
        <f t="shared" si="314"/>
        <v>2913664</v>
      </c>
      <c r="AB333" s="2">
        <f t="shared" si="315"/>
        <v>0</v>
      </c>
      <c r="AC333" s="2">
        <f t="shared" si="316"/>
        <v>0</v>
      </c>
      <c r="AD333" s="2">
        <f t="shared" si="317"/>
        <v>0</v>
      </c>
      <c r="AE333" s="2">
        <f t="shared" si="318"/>
        <v>0</v>
      </c>
      <c r="AF333" s="84">
        <f t="shared" si="319"/>
        <v>0</v>
      </c>
      <c r="AG333" s="2">
        <f t="shared" si="320"/>
        <v>0</v>
      </c>
      <c r="AH333" s="2">
        <f t="shared" si="321"/>
        <v>0</v>
      </c>
      <c r="AI333" s="2">
        <f t="shared" si="322"/>
        <v>0</v>
      </c>
      <c r="AJ333" s="83" t="str">
        <f t="shared" si="323"/>
        <v>N.A.</v>
      </c>
      <c r="AK333" s="2">
        <f t="shared" si="324"/>
        <v>2913664</v>
      </c>
      <c r="AM333" s="2">
        <v>525</v>
      </c>
      <c r="AN333">
        <f t="shared" si="325"/>
        <v>5569</v>
      </c>
      <c r="AO333">
        <f t="shared" si="326"/>
        <v>2923725</v>
      </c>
      <c r="AP333" s="2">
        <f t="shared" si="301"/>
        <v>0</v>
      </c>
      <c r="AQ333" s="2">
        <f t="shared" si="327"/>
        <v>19076</v>
      </c>
      <c r="AR333" s="2">
        <f t="shared" si="328"/>
        <v>0</v>
      </c>
      <c r="AS333" s="2">
        <f t="shared" si="329"/>
        <v>19076</v>
      </c>
      <c r="AT333" s="84">
        <f t="shared" si="330"/>
        <v>19076</v>
      </c>
      <c r="AU333" s="2">
        <f t="shared" si="331"/>
        <v>0</v>
      </c>
      <c r="AV333" s="2">
        <f t="shared" si="332"/>
        <v>1</v>
      </c>
      <c r="AW333" s="2">
        <f t="shared" si="333"/>
        <v>1</v>
      </c>
      <c r="AX333" s="83" t="str">
        <f t="shared" si="334"/>
        <v>101% Adj.</v>
      </c>
      <c r="AY333" s="2">
        <f t="shared" si="335"/>
        <v>2942801</v>
      </c>
      <c r="AZ333" s="82"/>
      <c r="BA333" s="2">
        <v>509</v>
      </c>
      <c r="BB333">
        <f t="shared" si="336"/>
        <v>5791</v>
      </c>
      <c r="BC333">
        <f t="shared" si="337"/>
        <v>2947619</v>
      </c>
      <c r="BD333" s="2">
        <f t="shared" si="338"/>
        <v>0</v>
      </c>
      <c r="BE333" s="2">
        <f t="shared" si="339"/>
        <v>5343</v>
      </c>
      <c r="BF333" s="2">
        <f t="shared" si="340"/>
        <v>0</v>
      </c>
      <c r="BG333" s="2">
        <f t="shared" si="341"/>
        <v>5343</v>
      </c>
      <c r="BH333" s="84">
        <f t="shared" si="342"/>
        <v>5343</v>
      </c>
      <c r="BI333" s="2">
        <f t="shared" si="343"/>
        <v>0</v>
      </c>
      <c r="BJ333" s="2">
        <f t="shared" si="344"/>
        <v>1</v>
      </c>
      <c r="BK333" s="2">
        <f t="shared" si="345"/>
        <v>1</v>
      </c>
      <c r="BL333" s="83" t="str">
        <f t="shared" si="346"/>
        <v>101% Adj.</v>
      </c>
      <c r="BM333" s="2">
        <f t="shared" si="347"/>
        <v>2952962</v>
      </c>
      <c r="BO333" s="2">
        <v>500</v>
      </c>
      <c r="BP333">
        <f t="shared" si="348"/>
        <v>6022</v>
      </c>
      <c r="BQ333">
        <f t="shared" si="349"/>
        <v>3011000</v>
      </c>
      <c r="BR333" s="2">
        <f t="shared" si="350"/>
        <v>0</v>
      </c>
      <c r="BS333" s="2">
        <f t="shared" si="351"/>
        <v>0</v>
      </c>
      <c r="BT333" s="2">
        <f t="shared" si="352"/>
        <v>0</v>
      </c>
      <c r="BU333" s="2">
        <f t="shared" si="353"/>
        <v>0</v>
      </c>
      <c r="BV333" s="84">
        <f t="shared" si="354"/>
        <v>0</v>
      </c>
      <c r="BW333" s="2">
        <f t="shared" si="355"/>
        <v>0</v>
      </c>
      <c r="BX333" s="2">
        <f t="shared" si="356"/>
        <v>0</v>
      </c>
      <c r="BY333" s="2">
        <f t="shared" si="357"/>
        <v>0</v>
      </c>
      <c r="BZ333" s="83" t="str">
        <f t="shared" si="358"/>
        <v>N.A.</v>
      </c>
      <c r="CA333" s="2">
        <f t="shared" si="359"/>
        <v>3011000</v>
      </c>
    </row>
    <row r="334" spans="1:79" x14ac:dyDescent="0.2">
      <c r="A334">
        <v>327</v>
      </c>
      <c r="B334" s="2">
        <v>15</v>
      </c>
      <c r="C334" s="2">
        <v>6592</v>
      </c>
      <c r="D334" s="2" t="s">
        <v>431</v>
      </c>
      <c r="E334" s="2">
        <v>4127546</v>
      </c>
      <c r="F334" s="2">
        <v>842.2</v>
      </c>
      <c r="G334" s="2">
        <v>4932</v>
      </c>
      <c r="H334" s="2">
        <v>4153730</v>
      </c>
      <c r="I334" s="2">
        <v>0</v>
      </c>
      <c r="J334" s="82"/>
      <c r="K334" s="2">
        <v>837</v>
      </c>
      <c r="L334" s="2">
        <f t="shared" si="302"/>
        <v>5129</v>
      </c>
      <c r="M334" s="2">
        <f t="shared" si="303"/>
        <v>4292973</v>
      </c>
      <c r="N334" s="2">
        <f t="shared" si="304"/>
        <v>0</v>
      </c>
      <c r="O334" s="2">
        <f t="shared" si="305"/>
        <v>0</v>
      </c>
      <c r="P334" s="2">
        <f t="shared" si="306"/>
        <v>0</v>
      </c>
      <c r="Q334" s="2">
        <f t="shared" si="307"/>
        <v>0</v>
      </c>
      <c r="R334" s="84">
        <f t="shared" si="308"/>
        <v>0</v>
      </c>
      <c r="S334" s="2">
        <f t="shared" si="309"/>
        <v>0</v>
      </c>
      <c r="T334" s="2">
        <f t="shared" si="310"/>
        <v>0</v>
      </c>
      <c r="U334" s="2">
        <f t="shared" si="311"/>
        <v>0</v>
      </c>
      <c r="V334" s="83" t="str">
        <f t="shared" si="300"/>
        <v>N.A.</v>
      </c>
      <c r="W334" s="2">
        <f t="shared" si="312"/>
        <v>4292973</v>
      </c>
      <c r="X334" s="82"/>
      <c r="Y334" s="2">
        <v>827</v>
      </c>
      <c r="Z334">
        <f t="shared" si="313"/>
        <v>5334</v>
      </c>
      <c r="AA334">
        <f t="shared" si="314"/>
        <v>4411218</v>
      </c>
      <c r="AB334" s="2">
        <f t="shared" si="315"/>
        <v>0</v>
      </c>
      <c r="AC334" s="2">
        <f t="shared" si="316"/>
        <v>0</v>
      </c>
      <c r="AD334" s="2">
        <f t="shared" si="317"/>
        <v>0</v>
      </c>
      <c r="AE334" s="2">
        <f t="shared" si="318"/>
        <v>0</v>
      </c>
      <c r="AF334" s="84">
        <f t="shared" si="319"/>
        <v>0</v>
      </c>
      <c r="AG334" s="2">
        <f t="shared" si="320"/>
        <v>0</v>
      </c>
      <c r="AH334" s="2">
        <f t="shared" si="321"/>
        <v>0</v>
      </c>
      <c r="AI334" s="2">
        <f t="shared" si="322"/>
        <v>0</v>
      </c>
      <c r="AJ334" s="83" t="str">
        <f t="shared" si="323"/>
        <v>N.A.</v>
      </c>
      <c r="AK334" s="2">
        <f t="shared" si="324"/>
        <v>4411218</v>
      </c>
      <c r="AM334" s="2">
        <v>810</v>
      </c>
      <c r="AN334">
        <f t="shared" si="325"/>
        <v>5547</v>
      </c>
      <c r="AO334">
        <f t="shared" si="326"/>
        <v>4493070</v>
      </c>
      <c r="AP334" s="2">
        <f t="shared" si="301"/>
        <v>0</v>
      </c>
      <c r="AQ334" s="2">
        <f t="shared" si="327"/>
        <v>0</v>
      </c>
      <c r="AR334" s="2">
        <f t="shared" si="328"/>
        <v>0</v>
      </c>
      <c r="AS334" s="2">
        <f t="shared" si="329"/>
        <v>0</v>
      </c>
      <c r="AT334" s="84">
        <f t="shared" si="330"/>
        <v>0</v>
      </c>
      <c r="AU334" s="2">
        <f t="shared" si="331"/>
        <v>0</v>
      </c>
      <c r="AV334" s="2">
        <f t="shared" si="332"/>
        <v>0</v>
      </c>
      <c r="AW334" s="2">
        <f t="shared" si="333"/>
        <v>0</v>
      </c>
      <c r="AX334" s="83" t="str">
        <f t="shared" si="334"/>
        <v>N.A.</v>
      </c>
      <c r="AY334" s="2">
        <f t="shared" si="335"/>
        <v>4493070</v>
      </c>
      <c r="AZ334" s="82"/>
      <c r="BA334" s="2">
        <v>793</v>
      </c>
      <c r="BB334">
        <f t="shared" si="336"/>
        <v>5769</v>
      </c>
      <c r="BC334">
        <f t="shared" si="337"/>
        <v>4574817</v>
      </c>
      <c r="BD334" s="2">
        <f t="shared" si="338"/>
        <v>0</v>
      </c>
      <c r="BE334" s="2">
        <f t="shared" si="339"/>
        <v>0</v>
      </c>
      <c r="BF334" s="2">
        <f t="shared" si="340"/>
        <v>0</v>
      </c>
      <c r="BG334" s="2">
        <f t="shared" si="341"/>
        <v>0</v>
      </c>
      <c r="BH334" s="84">
        <f t="shared" si="342"/>
        <v>0</v>
      </c>
      <c r="BI334" s="2">
        <f t="shared" si="343"/>
        <v>0</v>
      </c>
      <c r="BJ334" s="2">
        <f t="shared" si="344"/>
        <v>0</v>
      </c>
      <c r="BK334" s="2">
        <f t="shared" si="345"/>
        <v>0</v>
      </c>
      <c r="BL334" s="83" t="str">
        <f t="shared" si="346"/>
        <v>N.A.</v>
      </c>
      <c r="BM334" s="2">
        <f t="shared" si="347"/>
        <v>4574817</v>
      </c>
      <c r="BO334" s="2">
        <v>796</v>
      </c>
      <c r="BP334">
        <f t="shared" si="348"/>
        <v>6000</v>
      </c>
      <c r="BQ334">
        <f t="shared" si="349"/>
        <v>4776000</v>
      </c>
      <c r="BR334" s="2">
        <f t="shared" si="350"/>
        <v>0</v>
      </c>
      <c r="BS334" s="2">
        <f t="shared" si="351"/>
        <v>0</v>
      </c>
      <c r="BT334" s="2">
        <f t="shared" si="352"/>
        <v>0</v>
      </c>
      <c r="BU334" s="2">
        <f t="shared" si="353"/>
        <v>0</v>
      </c>
      <c r="BV334" s="84">
        <f t="shared" si="354"/>
        <v>0</v>
      </c>
      <c r="BW334" s="2">
        <f t="shared" si="355"/>
        <v>0</v>
      </c>
      <c r="BX334" s="2">
        <f t="shared" si="356"/>
        <v>0</v>
      </c>
      <c r="BY334" s="2">
        <f t="shared" si="357"/>
        <v>0</v>
      </c>
      <c r="BZ334" s="83" t="str">
        <f t="shared" si="358"/>
        <v>N.A.</v>
      </c>
      <c r="CA334" s="2">
        <f t="shared" si="359"/>
        <v>4776000</v>
      </c>
    </row>
    <row r="335" spans="1:79" x14ac:dyDescent="0.2">
      <c r="A335">
        <v>328</v>
      </c>
      <c r="B335" s="2">
        <v>11</v>
      </c>
      <c r="C335" s="2">
        <v>6615</v>
      </c>
      <c r="D335" s="2" t="s">
        <v>294</v>
      </c>
      <c r="E335" s="2">
        <v>2478314</v>
      </c>
      <c r="F335" s="2">
        <v>546.9</v>
      </c>
      <c r="G335" s="2">
        <v>4931</v>
      </c>
      <c r="H335" s="2">
        <v>2696764</v>
      </c>
      <c r="I335" s="2">
        <v>0</v>
      </c>
      <c r="J335" s="82"/>
      <c r="K335" s="2">
        <v>562</v>
      </c>
      <c r="L335" s="2">
        <f t="shared" si="302"/>
        <v>5128</v>
      </c>
      <c r="M335" s="2">
        <f t="shared" si="303"/>
        <v>2881936</v>
      </c>
      <c r="N335" s="2">
        <f t="shared" si="304"/>
        <v>0</v>
      </c>
      <c r="O335" s="2">
        <f t="shared" si="305"/>
        <v>0</v>
      </c>
      <c r="P335" s="2">
        <f t="shared" si="306"/>
        <v>0</v>
      </c>
      <c r="Q335" s="2">
        <f t="shared" si="307"/>
        <v>0</v>
      </c>
      <c r="R335" s="84">
        <f t="shared" si="308"/>
        <v>0</v>
      </c>
      <c r="S335" s="2">
        <f t="shared" si="309"/>
        <v>0</v>
      </c>
      <c r="T335" s="2">
        <f t="shared" si="310"/>
        <v>0</v>
      </c>
      <c r="U335" s="2">
        <f t="shared" si="311"/>
        <v>0</v>
      </c>
      <c r="V335" s="83" t="str">
        <f t="shared" si="300"/>
        <v>N.A.</v>
      </c>
      <c r="W335" s="2">
        <f t="shared" si="312"/>
        <v>2881936</v>
      </c>
      <c r="X335" s="82"/>
      <c r="Y335" s="2">
        <v>566</v>
      </c>
      <c r="Z335">
        <f t="shared" si="313"/>
        <v>5333</v>
      </c>
      <c r="AA335">
        <f t="shared" si="314"/>
        <v>3018478</v>
      </c>
      <c r="AB335" s="2">
        <f t="shared" si="315"/>
        <v>0</v>
      </c>
      <c r="AC335" s="2">
        <f t="shared" si="316"/>
        <v>0</v>
      </c>
      <c r="AD335" s="2">
        <f t="shared" si="317"/>
        <v>0</v>
      </c>
      <c r="AE335" s="2">
        <f t="shared" si="318"/>
        <v>0</v>
      </c>
      <c r="AF335" s="84">
        <f t="shared" si="319"/>
        <v>0</v>
      </c>
      <c r="AG335" s="2">
        <f t="shared" si="320"/>
        <v>0</v>
      </c>
      <c r="AH335" s="2">
        <f t="shared" si="321"/>
        <v>0</v>
      </c>
      <c r="AI335" s="2">
        <f t="shared" si="322"/>
        <v>0</v>
      </c>
      <c r="AJ335" s="83" t="str">
        <f t="shared" si="323"/>
        <v>N.A.</v>
      </c>
      <c r="AK335" s="2">
        <f t="shared" si="324"/>
        <v>3018478</v>
      </c>
      <c r="AM335" s="2">
        <v>587</v>
      </c>
      <c r="AN335">
        <f t="shared" si="325"/>
        <v>5546</v>
      </c>
      <c r="AO335">
        <f t="shared" si="326"/>
        <v>3255502</v>
      </c>
      <c r="AP335" s="2">
        <f t="shared" si="301"/>
        <v>0</v>
      </c>
      <c r="AQ335" s="2">
        <f t="shared" si="327"/>
        <v>0</v>
      </c>
      <c r="AR335" s="2">
        <f t="shared" si="328"/>
        <v>0</v>
      </c>
      <c r="AS335" s="2">
        <f t="shared" si="329"/>
        <v>0</v>
      </c>
      <c r="AT335" s="84">
        <f t="shared" si="330"/>
        <v>0</v>
      </c>
      <c r="AU335" s="2">
        <f t="shared" si="331"/>
        <v>0</v>
      </c>
      <c r="AV335" s="2">
        <f t="shared" si="332"/>
        <v>0</v>
      </c>
      <c r="AW335" s="2">
        <f t="shared" si="333"/>
        <v>0</v>
      </c>
      <c r="AX335" s="83" t="str">
        <f t="shared" si="334"/>
        <v>N.A.</v>
      </c>
      <c r="AY335" s="2">
        <f t="shared" si="335"/>
        <v>3255502</v>
      </c>
      <c r="AZ335" s="82"/>
      <c r="BA335" s="2">
        <v>599</v>
      </c>
      <c r="BB335">
        <f t="shared" si="336"/>
        <v>5768</v>
      </c>
      <c r="BC335">
        <f t="shared" si="337"/>
        <v>3455032</v>
      </c>
      <c r="BD335" s="2">
        <f t="shared" si="338"/>
        <v>0</v>
      </c>
      <c r="BE335" s="2">
        <f t="shared" si="339"/>
        <v>0</v>
      </c>
      <c r="BF335" s="2">
        <f t="shared" si="340"/>
        <v>0</v>
      </c>
      <c r="BG335" s="2">
        <f t="shared" si="341"/>
        <v>0</v>
      </c>
      <c r="BH335" s="84">
        <f t="shared" si="342"/>
        <v>0</v>
      </c>
      <c r="BI335" s="2">
        <f t="shared" si="343"/>
        <v>0</v>
      </c>
      <c r="BJ335" s="2">
        <f t="shared" si="344"/>
        <v>0</v>
      </c>
      <c r="BK335" s="2">
        <f t="shared" si="345"/>
        <v>0</v>
      </c>
      <c r="BL335" s="83" t="str">
        <f t="shared" si="346"/>
        <v>N.A.</v>
      </c>
      <c r="BM335" s="2">
        <f t="shared" si="347"/>
        <v>3455032</v>
      </c>
      <c r="BO335" s="2">
        <v>616</v>
      </c>
      <c r="BP335">
        <f t="shared" si="348"/>
        <v>5999</v>
      </c>
      <c r="BQ335">
        <f t="shared" si="349"/>
        <v>3695384</v>
      </c>
      <c r="BR335" s="2">
        <f t="shared" si="350"/>
        <v>0</v>
      </c>
      <c r="BS335" s="2">
        <f t="shared" si="351"/>
        <v>0</v>
      </c>
      <c r="BT335" s="2">
        <f t="shared" si="352"/>
        <v>0</v>
      </c>
      <c r="BU335" s="2">
        <f t="shared" si="353"/>
        <v>0</v>
      </c>
      <c r="BV335" s="84">
        <f t="shared" si="354"/>
        <v>0</v>
      </c>
      <c r="BW335" s="2">
        <f t="shared" si="355"/>
        <v>0</v>
      </c>
      <c r="BX335" s="2">
        <f t="shared" si="356"/>
        <v>0</v>
      </c>
      <c r="BY335" s="2">
        <f t="shared" si="357"/>
        <v>0</v>
      </c>
      <c r="BZ335" s="83" t="str">
        <f t="shared" si="358"/>
        <v>N.A.</v>
      </c>
      <c r="CA335" s="2">
        <f t="shared" si="359"/>
        <v>3695384</v>
      </c>
    </row>
    <row r="336" spans="1:79" x14ac:dyDescent="0.2">
      <c r="A336">
        <v>329</v>
      </c>
      <c r="B336" s="2">
        <v>7</v>
      </c>
      <c r="C336" s="2">
        <v>6633</v>
      </c>
      <c r="D336" s="2" t="s">
        <v>295</v>
      </c>
      <c r="E336" s="2">
        <v>1429887</v>
      </c>
      <c r="F336" s="2">
        <v>286.89999999999998</v>
      </c>
      <c r="G336" s="2">
        <v>5060</v>
      </c>
      <c r="H336" s="2">
        <v>1451714</v>
      </c>
      <c r="I336" s="2">
        <v>0</v>
      </c>
      <c r="J336" s="82"/>
      <c r="K336" s="2">
        <v>291</v>
      </c>
      <c r="L336" s="2">
        <f t="shared" si="302"/>
        <v>5257</v>
      </c>
      <c r="M336" s="2">
        <f t="shared" si="303"/>
        <v>1529787</v>
      </c>
      <c r="N336" s="2">
        <f t="shared" si="304"/>
        <v>0</v>
      </c>
      <c r="O336" s="2">
        <f t="shared" si="305"/>
        <v>0</v>
      </c>
      <c r="P336" s="2">
        <f t="shared" si="306"/>
        <v>0</v>
      </c>
      <c r="Q336" s="2">
        <f t="shared" si="307"/>
        <v>0</v>
      </c>
      <c r="R336" s="84">
        <f t="shared" si="308"/>
        <v>0</v>
      </c>
      <c r="S336" s="2">
        <f t="shared" si="309"/>
        <v>0</v>
      </c>
      <c r="T336" s="2">
        <f t="shared" si="310"/>
        <v>0</v>
      </c>
      <c r="U336" s="2">
        <f t="shared" si="311"/>
        <v>0</v>
      </c>
      <c r="V336" s="83" t="str">
        <f t="shared" si="300"/>
        <v>N.A.</v>
      </c>
      <c r="W336" s="2">
        <f t="shared" si="312"/>
        <v>1529787</v>
      </c>
      <c r="X336" s="82"/>
      <c r="Y336" s="2">
        <v>301</v>
      </c>
      <c r="Z336">
        <f t="shared" si="313"/>
        <v>5462</v>
      </c>
      <c r="AA336">
        <f t="shared" si="314"/>
        <v>1644062</v>
      </c>
      <c r="AB336" s="2">
        <f t="shared" si="315"/>
        <v>0</v>
      </c>
      <c r="AC336" s="2">
        <f t="shared" si="316"/>
        <v>0</v>
      </c>
      <c r="AD336" s="2">
        <f t="shared" si="317"/>
        <v>0</v>
      </c>
      <c r="AE336" s="2">
        <f t="shared" si="318"/>
        <v>0</v>
      </c>
      <c r="AF336" s="84">
        <f t="shared" si="319"/>
        <v>0</v>
      </c>
      <c r="AG336" s="2">
        <f t="shared" si="320"/>
        <v>0</v>
      </c>
      <c r="AH336" s="2">
        <f t="shared" si="321"/>
        <v>0</v>
      </c>
      <c r="AI336" s="2">
        <f t="shared" si="322"/>
        <v>0</v>
      </c>
      <c r="AJ336" s="83" t="str">
        <f t="shared" si="323"/>
        <v>N.A.</v>
      </c>
      <c r="AK336" s="2">
        <f t="shared" si="324"/>
        <v>1644062</v>
      </c>
      <c r="AM336" s="2">
        <v>303</v>
      </c>
      <c r="AN336">
        <f t="shared" si="325"/>
        <v>5675</v>
      </c>
      <c r="AO336">
        <f t="shared" si="326"/>
        <v>1719525</v>
      </c>
      <c r="AP336" s="2">
        <f t="shared" si="301"/>
        <v>0</v>
      </c>
      <c r="AQ336" s="2">
        <f t="shared" si="327"/>
        <v>0</v>
      </c>
      <c r="AR336" s="2">
        <f t="shared" si="328"/>
        <v>0</v>
      </c>
      <c r="AS336" s="2">
        <f t="shared" si="329"/>
        <v>0</v>
      </c>
      <c r="AT336" s="84">
        <f t="shared" si="330"/>
        <v>0</v>
      </c>
      <c r="AU336" s="2">
        <f t="shared" si="331"/>
        <v>0</v>
      </c>
      <c r="AV336" s="2">
        <f t="shared" si="332"/>
        <v>0</v>
      </c>
      <c r="AW336" s="2">
        <f t="shared" si="333"/>
        <v>0</v>
      </c>
      <c r="AX336" s="83" t="str">
        <f t="shared" si="334"/>
        <v>N.A.</v>
      </c>
      <c r="AY336" s="2">
        <f t="shared" si="335"/>
        <v>1719525</v>
      </c>
      <c r="AZ336" s="82"/>
      <c r="BA336" s="2">
        <v>299</v>
      </c>
      <c r="BB336">
        <f t="shared" si="336"/>
        <v>5897</v>
      </c>
      <c r="BC336">
        <f t="shared" si="337"/>
        <v>1763203</v>
      </c>
      <c r="BD336" s="2">
        <f t="shared" si="338"/>
        <v>0</v>
      </c>
      <c r="BE336" s="2">
        <f t="shared" si="339"/>
        <v>0</v>
      </c>
      <c r="BF336" s="2">
        <f t="shared" si="340"/>
        <v>0</v>
      </c>
      <c r="BG336" s="2">
        <f t="shared" si="341"/>
        <v>0</v>
      </c>
      <c r="BH336" s="84">
        <f t="shared" si="342"/>
        <v>0</v>
      </c>
      <c r="BI336" s="2">
        <f t="shared" si="343"/>
        <v>0</v>
      </c>
      <c r="BJ336" s="2">
        <f t="shared" si="344"/>
        <v>0</v>
      </c>
      <c r="BK336" s="2">
        <f t="shared" si="345"/>
        <v>0</v>
      </c>
      <c r="BL336" s="83" t="str">
        <f t="shared" si="346"/>
        <v>N.A.</v>
      </c>
      <c r="BM336" s="2">
        <f t="shared" si="347"/>
        <v>1763203</v>
      </c>
      <c r="BO336" s="2">
        <v>294</v>
      </c>
      <c r="BP336">
        <f t="shared" si="348"/>
        <v>6128</v>
      </c>
      <c r="BQ336">
        <f t="shared" si="349"/>
        <v>1801632</v>
      </c>
      <c r="BR336" s="2">
        <f t="shared" si="350"/>
        <v>0</v>
      </c>
      <c r="BS336" s="2">
        <f t="shared" si="351"/>
        <v>0</v>
      </c>
      <c r="BT336" s="2">
        <f t="shared" si="352"/>
        <v>0</v>
      </c>
      <c r="BU336" s="2">
        <f t="shared" si="353"/>
        <v>0</v>
      </c>
      <c r="BV336" s="84">
        <f t="shared" si="354"/>
        <v>0</v>
      </c>
      <c r="BW336" s="2">
        <f t="shared" si="355"/>
        <v>0</v>
      </c>
      <c r="BX336" s="2">
        <f t="shared" si="356"/>
        <v>0</v>
      </c>
      <c r="BY336" s="2">
        <f t="shared" si="357"/>
        <v>0</v>
      </c>
      <c r="BZ336" s="83" t="str">
        <f t="shared" si="358"/>
        <v>N.A.</v>
      </c>
      <c r="CA336" s="2">
        <f t="shared" si="359"/>
        <v>1801632</v>
      </c>
    </row>
    <row r="337" spans="1:79" x14ac:dyDescent="0.2">
      <c r="A337">
        <v>330</v>
      </c>
      <c r="B337" s="2">
        <v>14</v>
      </c>
      <c r="C337" s="2">
        <v>6651</v>
      </c>
      <c r="D337" s="2" t="s">
        <v>296</v>
      </c>
      <c r="E337" s="2">
        <v>2096726</v>
      </c>
      <c r="F337" s="2">
        <v>430.3</v>
      </c>
      <c r="G337" s="2">
        <v>4931</v>
      </c>
      <c r="H337" s="2">
        <v>2121809</v>
      </c>
      <c r="I337" s="2">
        <v>0</v>
      </c>
      <c r="J337" s="82"/>
      <c r="K337" s="2">
        <v>418</v>
      </c>
      <c r="L337" s="2">
        <f t="shared" si="302"/>
        <v>5128</v>
      </c>
      <c r="M337" s="2">
        <f t="shared" si="303"/>
        <v>2143504</v>
      </c>
      <c r="N337" s="2">
        <f t="shared" si="304"/>
        <v>0</v>
      </c>
      <c r="O337" s="2">
        <f t="shared" si="305"/>
        <v>0</v>
      </c>
      <c r="P337" s="2">
        <f t="shared" si="306"/>
        <v>0</v>
      </c>
      <c r="Q337" s="2">
        <f t="shared" si="307"/>
        <v>0</v>
      </c>
      <c r="R337" s="84">
        <f t="shared" si="308"/>
        <v>0</v>
      </c>
      <c r="S337" s="2">
        <f t="shared" si="309"/>
        <v>0</v>
      </c>
      <c r="T337" s="2">
        <f t="shared" si="310"/>
        <v>0</v>
      </c>
      <c r="U337" s="2">
        <f t="shared" si="311"/>
        <v>0</v>
      </c>
      <c r="V337" s="83" t="str">
        <f t="shared" si="300"/>
        <v>N.A.</v>
      </c>
      <c r="W337" s="2">
        <f t="shared" si="312"/>
        <v>2143504</v>
      </c>
      <c r="X337" s="82"/>
      <c r="Y337" s="2">
        <v>403</v>
      </c>
      <c r="Z337">
        <f t="shared" si="313"/>
        <v>5333</v>
      </c>
      <c r="AA337">
        <f t="shared" si="314"/>
        <v>2149199</v>
      </c>
      <c r="AB337" s="2">
        <f t="shared" si="315"/>
        <v>0</v>
      </c>
      <c r="AC337" s="2">
        <f t="shared" si="316"/>
        <v>15740</v>
      </c>
      <c r="AD337" s="2">
        <f t="shared" si="317"/>
        <v>0</v>
      </c>
      <c r="AE337" s="2">
        <f t="shared" si="318"/>
        <v>15740</v>
      </c>
      <c r="AF337" s="84">
        <f t="shared" si="319"/>
        <v>15740</v>
      </c>
      <c r="AG337" s="2">
        <f t="shared" si="320"/>
        <v>0</v>
      </c>
      <c r="AH337" s="2">
        <f t="shared" si="321"/>
        <v>1</v>
      </c>
      <c r="AI337" s="2">
        <f t="shared" si="322"/>
        <v>1</v>
      </c>
      <c r="AJ337" s="83" t="str">
        <f t="shared" si="323"/>
        <v>101% Adj.</v>
      </c>
      <c r="AK337" s="2">
        <f t="shared" si="324"/>
        <v>2164939</v>
      </c>
      <c r="AM337" s="2">
        <v>391</v>
      </c>
      <c r="AN337">
        <f t="shared" si="325"/>
        <v>5546</v>
      </c>
      <c r="AO337">
        <f t="shared" si="326"/>
        <v>2168486</v>
      </c>
      <c r="AP337" s="2">
        <f t="shared" si="301"/>
        <v>0</v>
      </c>
      <c r="AQ337" s="2">
        <f t="shared" si="327"/>
        <v>2205</v>
      </c>
      <c r="AR337" s="2">
        <f t="shared" si="328"/>
        <v>0</v>
      </c>
      <c r="AS337" s="2">
        <f t="shared" si="329"/>
        <v>2205</v>
      </c>
      <c r="AT337" s="84">
        <f t="shared" si="330"/>
        <v>2205</v>
      </c>
      <c r="AU337" s="2">
        <f t="shared" si="331"/>
        <v>0</v>
      </c>
      <c r="AV337" s="2">
        <f t="shared" si="332"/>
        <v>1</v>
      </c>
      <c r="AW337" s="2">
        <f t="shared" si="333"/>
        <v>1</v>
      </c>
      <c r="AX337" s="83" t="str">
        <f t="shared" si="334"/>
        <v>101% Adj.</v>
      </c>
      <c r="AY337" s="2">
        <f t="shared" si="335"/>
        <v>2170691</v>
      </c>
      <c r="AZ337" s="82"/>
      <c r="BA337" s="2">
        <v>383</v>
      </c>
      <c r="BB337">
        <f t="shared" si="336"/>
        <v>5768</v>
      </c>
      <c r="BC337">
        <f t="shared" si="337"/>
        <v>2209144</v>
      </c>
      <c r="BD337" s="2">
        <f t="shared" si="338"/>
        <v>0</v>
      </c>
      <c r="BE337" s="2">
        <f t="shared" si="339"/>
        <v>0</v>
      </c>
      <c r="BF337" s="2">
        <f t="shared" si="340"/>
        <v>0</v>
      </c>
      <c r="BG337" s="2">
        <f t="shared" si="341"/>
        <v>0</v>
      </c>
      <c r="BH337" s="84">
        <f t="shared" si="342"/>
        <v>0</v>
      </c>
      <c r="BI337" s="2">
        <f t="shared" si="343"/>
        <v>0</v>
      </c>
      <c r="BJ337" s="2">
        <f t="shared" si="344"/>
        <v>0</v>
      </c>
      <c r="BK337" s="2">
        <f t="shared" si="345"/>
        <v>0</v>
      </c>
      <c r="BL337" s="83" t="str">
        <f t="shared" si="346"/>
        <v>N.A.</v>
      </c>
      <c r="BM337" s="2">
        <f t="shared" si="347"/>
        <v>2209144</v>
      </c>
      <c r="BO337" s="2">
        <v>370</v>
      </c>
      <c r="BP337">
        <f t="shared" si="348"/>
        <v>5999</v>
      </c>
      <c r="BQ337">
        <f t="shared" si="349"/>
        <v>2219630</v>
      </c>
      <c r="BR337" s="2">
        <f t="shared" si="350"/>
        <v>0</v>
      </c>
      <c r="BS337" s="2">
        <f t="shared" si="351"/>
        <v>11605</v>
      </c>
      <c r="BT337" s="2">
        <f t="shared" si="352"/>
        <v>0</v>
      </c>
      <c r="BU337" s="2">
        <f t="shared" si="353"/>
        <v>11605</v>
      </c>
      <c r="BV337" s="84">
        <f t="shared" si="354"/>
        <v>11605</v>
      </c>
      <c r="BW337" s="2">
        <f t="shared" si="355"/>
        <v>0</v>
      </c>
      <c r="BX337" s="2">
        <f t="shared" si="356"/>
        <v>1</v>
      </c>
      <c r="BY337" s="2">
        <f t="shared" si="357"/>
        <v>1</v>
      </c>
      <c r="BZ337" s="83" t="str">
        <f t="shared" si="358"/>
        <v>101% Adj.</v>
      </c>
      <c r="CA337" s="2">
        <f t="shared" si="359"/>
        <v>2231235</v>
      </c>
    </row>
    <row r="338" spans="1:79" x14ac:dyDescent="0.2">
      <c r="A338">
        <v>331</v>
      </c>
      <c r="B338" s="2">
        <v>10</v>
      </c>
      <c r="C338" s="2">
        <v>6660</v>
      </c>
      <c r="D338" s="2" t="s">
        <v>297</v>
      </c>
      <c r="E338" s="2">
        <v>9119841</v>
      </c>
      <c r="F338" s="2">
        <v>1964.6</v>
      </c>
      <c r="G338" s="2">
        <v>4931</v>
      </c>
      <c r="H338" s="2">
        <v>9687443</v>
      </c>
      <c r="I338" s="2">
        <v>0</v>
      </c>
      <c r="J338" s="82"/>
      <c r="K338" s="2">
        <v>1952</v>
      </c>
      <c r="L338" s="2">
        <f t="shared" si="302"/>
        <v>5128</v>
      </c>
      <c r="M338" s="2">
        <f t="shared" si="303"/>
        <v>10009856</v>
      </c>
      <c r="N338" s="2">
        <f t="shared" si="304"/>
        <v>0</v>
      </c>
      <c r="O338" s="2">
        <f t="shared" si="305"/>
        <v>0</v>
      </c>
      <c r="P338" s="2">
        <f t="shared" si="306"/>
        <v>0</v>
      </c>
      <c r="Q338" s="2">
        <f t="shared" si="307"/>
        <v>0</v>
      </c>
      <c r="R338" s="84">
        <f t="shared" si="308"/>
        <v>0</v>
      </c>
      <c r="S338" s="2">
        <f t="shared" si="309"/>
        <v>0</v>
      </c>
      <c r="T338" s="2">
        <f t="shared" si="310"/>
        <v>0</v>
      </c>
      <c r="U338" s="2">
        <f t="shared" si="311"/>
        <v>0</v>
      </c>
      <c r="V338" s="83" t="str">
        <f t="shared" si="300"/>
        <v>N.A.</v>
      </c>
      <c r="W338" s="2">
        <f t="shared" si="312"/>
        <v>10009856</v>
      </c>
      <c r="X338" s="82"/>
      <c r="Y338" s="2">
        <v>1946</v>
      </c>
      <c r="Z338">
        <f t="shared" si="313"/>
        <v>5333</v>
      </c>
      <c r="AA338">
        <f t="shared" si="314"/>
        <v>10378018</v>
      </c>
      <c r="AB338" s="2">
        <f t="shared" si="315"/>
        <v>0</v>
      </c>
      <c r="AC338" s="2">
        <f t="shared" si="316"/>
        <v>0</v>
      </c>
      <c r="AD338" s="2">
        <f t="shared" si="317"/>
        <v>0</v>
      </c>
      <c r="AE338" s="2">
        <f t="shared" si="318"/>
        <v>0</v>
      </c>
      <c r="AF338" s="84">
        <f t="shared" si="319"/>
        <v>0</v>
      </c>
      <c r="AG338" s="2">
        <f t="shared" si="320"/>
        <v>0</v>
      </c>
      <c r="AH338" s="2">
        <f t="shared" si="321"/>
        <v>0</v>
      </c>
      <c r="AI338" s="2">
        <f t="shared" si="322"/>
        <v>0</v>
      </c>
      <c r="AJ338" s="83" t="str">
        <f t="shared" si="323"/>
        <v>N.A.</v>
      </c>
      <c r="AK338" s="2">
        <f t="shared" si="324"/>
        <v>10378018</v>
      </c>
      <c r="AM338" s="2">
        <v>1950</v>
      </c>
      <c r="AN338">
        <f t="shared" si="325"/>
        <v>5546</v>
      </c>
      <c r="AO338">
        <f t="shared" si="326"/>
        <v>10814700</v>
      </c>
      <c r="AP338" s="2">
        <f t="shared" si="301"/>
        <v>0</v>
      </c>
      <c r="AQ338" s="2">
        <f t="shared" si="327"/>
        <v>0</v>
      </c>
      <c r="AR338" s="2">
        <f t="shared" si="328"/>
        <v>0</v>
      </c>
      <c r="AS338" s="2">
        <f t="shared" si="329"/>
        <v>0</v>
      </c>
      <c r="AT338" s="84">
        <f t="shared" si="330"/>
        <v>0</v>
      </c>
      <c r="AU338" s="2">
        <f t="shared" si="331"/>
        <v>0</v>
      </c>
      <c r="AV338" s="2">
        <f t="shared" si="332"/>
        <v>0</v>
      </c>
      <c r="AW338" s="2">
        <f t="shared" si="333"/>
        <v>0</v>
      </c>
      <c r="AX338" s="83" t="str">
        <f t="shared" si="334"/>
        <v>N.A.</v>
      </c>
      <c r="AY338" s="2">
        <f t="shared" si="335"/>
        <v>10814700</v>
      </c>
      <c r="AZ338" s="82"/>
      <c r="BA338" s="2">
        <v>1939</v>
      </c>
      <c r="BB338">
        <f t="shared" si="336"/>
        <v>5768</v>
      </c>
      <c r="BC338">
        <f t="shared" si="337"/>
        <v>11184152</v>
      </c>
      <c r="BD338" s="2">
        <f t="shared" si="338"/>
        <v>0</v>
      </c>
      <c r="BE338" s="2">
        <f t="shared" si="339"/>
        <v>0</v>
      </c>
      <c r="BF338" s="2">
        <f t="shared" si="340"/>
        <v>0</v>
      </c>
      <c r="BG338" s="2">
        <f t="shared" si="341"/>
        <v>0</v>
      </c>
      <c r="BH338" s="84">
        <f t="shared" si="342"/>
        <v>0</v>
      </c>
      <c r="BI338" s="2">
        <f t="shared" si="343"/>
        <v>0</v>
      </c>
      <c r="BJ338" s="2">
        <f t="shared" si="344"/>
        <v>0</v>
      </c>
      <c r="BK338" s="2">
        <f t="shared" si="345"/>
        <v>0</v>
      </c>
      <c r="BL338" s="83" t="str">
        <f t="shared" si="346"/>
        <v>N.A.</v>
      </c>
      <c r="BM338" s="2">
        <f t="shared" si="347"/>
        <v>11184152</v>
      </c>
      <c r="BO338" s="2">
        <v>1916</v>
      </c>
      <c r="BP338">
        <f t="shared" si="348"/>
        <v>5999</v>
      </c>
      <c r="BQ338">
        <f t="shared" si="349"/>
        <v>11494084</v>
      </c>
      <c r="BR338" s="2">
        <f t="shared" si="350"/>
        <v>0</v>
      </c>
      <c r="BS338" s="2">
        <f t="shared" si="351"/>
        <v>0</v>
      </c>
      <c r="BT338" s="2">
        <f t="shared" si="352"/>
        <v>0</v>
      </c>
      <c r="BU338" s="2">
        <f t="shared" si="353"/>
        <v>0</v>
      </c>
      <c r="BV338" s="84">
        <f t="shared" si="354"/>
        <v>0</v>
      </c>
      <c r="BW338" s="2">
        <f t="shared" si="355"/>
        <v>0</v>
      </c>
      <c r="BX338" s="2">
        <f t="shared" si="356"/>
        <v>0</v>
      </c>
      <c r="BY338" s="2">
        <f t="shared" si="357"/>
        <v>0</v>
      </c>
      <c r="BZ338" s="83" t="str">
        <f t="shared" si="358"/>
        <v>N.A.</v>
      </c>
      <c r="CA338" s="2">
        <f t="shared" si="359"/>
        <v>11494084</v>
      </c>
    </row>
    <row r="339" spans="1:79" x14ac:dyDescent="0.2">
      <c r="A339">
        <v>332</v>
      </c>
      <c r="B339" s="2">
        <v>16</v>
      </c>
      <c r="C339" s="2">
        <v>6700</v>
      </c>
      <c r="D339" s="2" t="s">
        <v>298</v>
      </c>
      <c r="E339" s="2">
        <v>2833523</v>
      </c>
      <c r="F339" s="2">
        <v>560.20000000000005</v>
      </c>
      <c r="G339" s="2">
        <v>5055</v>
      </c>
      <c r="H339" s="2">
        <v>2831811</v>
      </c>
      <c r="I339" s="2">
        <v>1370</v>
      </c>
      <c r="J339" s="82"/>
      <c r="K339" s="2">
        <v>561</v>
      </c>
      <c r="L339" s="2">
        <f t="shared" si="302"/>
        <v>5252</v>
      </c>
      <c r="M339" s="2">
        <f t="shared" si="303"/>
        <v>2946372</v>
      </c>
      <c r="N339" s="2">
        <f t="shared" si="304"/>
        <v>0</v>
      </c>
      <c r="O339" s="2">
        <f t="shared" si="305"/>
        <v>0</v>
      </c>
      <c r="P339" s="2">
        <f t="shared" si="306"/>
        <v>0</v>
      </c>
      <c r="Q339" s="2">
        <f t="shared" si="307"/>
        <v>0</v>
      </c>
      <c r="R339" s="84">
        <f t="shared" si="308"/>
        <v>0</v>
      </c>
      <c r="S339" s="2">
        <f t="shared" si="309"/>
        <v>0</v>
      </c>
      <c r="T339" s="2">
        <f t="shared" si="310"/>
        <v>0</v>
      </c>
      <c r="U339" s="2">
        <f t="shared" si="311"/>
        <v>0</v>
      </c>
      <c r="V339" s="83" t="str">
        <f t="shared" si="300"/>
        <v>N.A.</v>
      </c>
      <c r="W339" s="2">
        <f t="shared" si="312"/>
        <v>2946372</v>
      </c>
      <c r="X339" s="82"/>
      <c r="Y339" s="2">
        <v>551</v>
      </c>
      <c r="Z339">
        <f t="shared" si="313"/>
        <v>5457</v>
      </c>
      <c r="AA339">
        <f t="shared" si="314"/>
        <v>3006807</v>
      </c>
      <c r="AB339" s="2">
        <f t="shared" si="315"/>
        <v>0</v>
      </c>
      <c r="AC339" s="2">
        <f t="shared" si="316"/>
        <v>0</v>
      </c>
      <c r="AD339" s="2">
        <f t="shared" si="317"/>
        <v>0</v>
      </c>
      <c r="AE339" s="2">
        <f t="shared" si="318"/>
        <v>0</v>
      </c>
      <c r="AF339" s="84">
        <f t="shared" si="319"/>
        <v>0</v>
      </c>
      <c r="AG339" s="2">
        <f t="shared" si="320"/>
        <v>0</v>
      </c>
      <c r="AH339" s="2">
        <f t="shared" si="321"/>
        <v>0</v>
      </c>
      <c r="AI339" s="2">
        <f t="shared" si="322"/>
        <v>0</v>
      </c>
      <c r="AJ339" s="83" t="str">
        <f t="shared" si="323"/>
        <v>N.A.</v>
      </c>
      <c r="AK339" s="2">
        <f t="shared" si="324"/>
        <v>3006807</v>
      </c>
      <c r="AM339" s="2">
        <v>537</v>
      </c>
      <c r="AN339">
        <f t="shared" si="325"/>
        <v>5670</v>
      </c>
      <c r="AO339">
        <f t="shared" si="326"/>
        <v>3044790</v>
      </c>
      <c r="AP339" s="2">
        <f t="shared" si="301"/>
        <v>0</v>
      </c>
      <c r="AQ339" s="2">
        <f t="shared" si="327"/>
        <v>0</v>
      </c>
      <c r="AR339" s="2">
        <f t="shared" si="328"/>
        <v>0</v>
      </c>
      <c r="AS339" s="2">
        <f t="shared" si="329"/>
        <v>0</v>
      </c>
      <c r="AT339" s="84">
        <f t="shared" si="330"/>
        <v>0</v>
      </c>
      <c r="AU339" s="2">
        <f t="shared" si="331"/>
        <v>0</v>
      </c>
      <c r="AV339" s="2">
        <f t="shared" si="332"/>
        <v>0</v>
      </c>
      <c r="AW339" s="2">
        <f t="shared" si="333"/>
        <v>0</v>
      </c>
      <c r="AX339" s="83" t="str">
        <f t="shared" si="334"/>
        <v>N.A.</v>
      </c>
      <c r="AY339" s="2">
        <f t="shared" si="335"/>
        <v>3044790</v>
      </c>
      <c r="AZ339" s="82"/>
      <c r="BA339" s="2">
        <v>524</v>
      </c>
      <c r="BB339">
        <f t="shared" si="336"/>
        <v>5892</v>
      </c>
      <c r="BC339">
        <f t="shared" si="337"/>
        <v>3087408</v>
      </c>
      <c r="BD339" s="2">
        <f t="shared" si="338"/>
        <v>0</v>
      </c>
      <c r="BE339" s="2">
        <f t="shared" si="339"/>
        <v>0</v>
      </c>
      <c r="BF339" s="2">
        <f t="shared" si="340"/>
        <v>0</v>
      </c>
      <c r="BG339" s="2">
        <f t="shared" si="341"/>
        <v>0</v>
      </c>
      <c r="BH339" s="84">
        <f t="shared" si="342"/>
        <v>0</v>
      </c>
      <c r="BI339" s="2">
        <f t="shared" si="343"/>
        <v>0</v>
      </c>
      <c r="BJ339" s="2">
        <f t="shared" si="344"/>
        <v>0</v>
      </c>
      <c r="BK339" s="2">
        <f t="shared" si="345"/>
        <v>0</v>
      </c>
      <c r="BL339" s="83" t="str">
        <f t="shared" si="346"/>
        <v>N.A.</v>
      </c>
      <c r="BM339" s="2">
        <f t="shared" si="347"/>
        <v>3087408</v>
      </c>
      <c r="BO339" s="2">
        <v>525</v>
      </c>
      <c r="BP339">
        <f t="shared" si="348"/>
        <v>6123</v>
      </c>
      <c r="BQ339">
        <f t="shared" si="349"/>
        <v>3214575</v>
      </c>
      <c r="BR339" s="2">
        <f t="shared" si="350"/>
        <v>0</v>
      </c>
      <c r="BS339" s="2">
        <f t="shared" si="351"/>
        <v>0</v>
      </c>
      <c r="BT339" s="2">
        <f t="shared" si="352"/>
        <v>0</v>
      </c>
      <c r="BU339" s="2">
        <f t="shared" si="353"/>
        <v>0</v>
      </c>
      <c r="BV339" s="84">
        <f t="shared" si="354"/>
        <v>0</v>
      </c>
      <c r="BW339" s="2">
        <f t="shared" si="355"/>
        <v>0</v>
      </c>
      <c r="BX339" s="2">
        <f t="shared" si="356"/>
        <v>0</v>
      </c>
      <c r="BY339" s="2">
        <f t="shared" si="357"/>
        <v>0</v>
      </c>
      <c r="BZ339" s="83" t="str">
        <f t="shared" si="358"/>
        <v>N.A.</v>
      </c>
      <c r="CA339" s="2">
        <f t="shared" si="359"/>
        <v>3214575</v>
      </c>
    </row>
    <row r="340" spans="1:79" x14ac:dyDescent="0.2">
      <c r="A340">
        <v>333</v>
      </c>
      <c r="B340" s="2">
        <v>5</v>
      </c>
      <c r="C340" s="2">
        <v>6741</v>
      </c>
      <c r="D340" s="2" t="s">
        <v>299</v>
      </c>
      <c r="E340" s="2">
        <v>2874838</v>
      </c>
      <c r="F340" s="2">
        <v>564.29999999999995</v>
      </c>
      <c r="G340" s="2">
        <v>4955</v>
      </c>
      <c r="H340" s="2">
        <v>2796107</v>
      </c>
      <c r="I340" s="2">
        <v>62985</v>
      </c>
      <c r="J340" s="82"/>
      <c r="K340" s="2">
        <v>549</v>
      </c>
      <c r="L340" s="2">
        <f t="shared" si="302"/>
        <v>5152</v>
      </c>
      <c r="M340" s="2">
        <f t="shared" si="303"/>
        <v>2828448</v>
      </c>
      <c r="N340" s="2">
        <f t="shared" si="304"/>
        <v>32473</v>
      </c>
      <c r="O340" s="2">
        <f t="shared" si="305"/>
        <v>0</v>
      </c>
      <c r="P340" s="2">
        <f t="shared" si="306"/>
        <v>32473</v>
      </c>
      <c r="Q340" s="2">
        <f t="shared" si="307"/>
        <v>0</v>
      </c>
      <c r="R340" s="84">
        <f t="shared" si="308"/>
        <v>32473</v>
      </c>
      <c r="S340" s="2">
        <f t="shared" si="309"/>
        <v>2</v>
      </c>
      <c r="T340" s="2">
        <f t="shared" si="310"/>
        <v>0</v>
      </c>
      <c r="U340" s="2">
        <f t="shared" si="311"/>
        <v>2</v>
      </c>
      <c r="V340" s="83" t="str">
        <f t="shared" si="300"/>
        <v>70% Adj.</v>
      </c>
      <c r="W340" s="2">
        <f t="shared" si="312"/>
        <v>2860921</v>
      </c>
      <c r="X340" s="82"/>
      <c r="Y340" s="2">
        <v>542</v>
      </c>
      <c r="Z340">
        <f t="shared" si="313"/>
        <v>5357</v>
      </c>
      <c r="AA340">
        <f t="shared" si="314"/>
        <v>2903494</v>
      </c>
      <c r="AB340" s="2">
        <f t="shared" si="315"/>
        <v>0</v>
      </c>
      <c r="AC340" s="2">
        <f t="shared" si="316"/>
        <v>0</v>
      </c>
      <c r="AD340" s="2">
        <f t="shared" si="317"/>
        <v>0</v>
      </c>
      <c r="AE340" s="2">
        <f t="shared" si="318"/>
        <v>0</v>
      </c>
      <c r="AF340" s="84">
        <f t="shared" si="319"/>
        <v>0</v>
      </c>
      <c r="AG340" s="2">
        <f t="shared" si="320"/>
        <v>0</v>
      </c>
      <c r="AH340" s="2">
        <f t="shared" si="321"/>
        <v>0</v>
      </c>
      <c r="AI340" s="2">
        <f t="shared" si="322"/>
        <v>0</v>
      </c>
      <c r="AJ340" s="83" t="str">
        <f t="shared" si="323"/>
        <v>N.A.</v>
      </c>
      <c r="AK340" s="2">
        <f t="shared" si="324"/>
        <v>2903494</v>
      </c>
      <c r="AM340" s="2">
        <v>529</v>
      </c>
      <c r="AN340">
        <f t="shared" si="325"/>
        <v>5570</v>
      </c>
      <c r="AO340">
        <f t="shared" si="326"/>
        <v>2946530</v>
      </c>
      <c r="AP340" s="2">
        <f t="shared" si="301"/>
        <v>0</v>
      </c>
      <c r="AQ340" s="2">
        <f t="shared" si="327"/>
        <v>0</v>
      </c>
      <c r="AR340" s="2">
        <f t="shared" si="328"/>
        <v>0</v>
      </c>
      <c r="AS340" s="2">
        <f t="shared" si="329"/>
        <v>0</v>
      </c>
      <c r="AT340" s="84">
        <f t="shared" si="330"/>
        <v>0</v>
      </c>
      <c r="AU340" s="2">
        <f t="shared" si="331"/>
        <v>0</v>
      </c>
      <c r="AV340" s="2">
        <f t="shared" si="332"/>
        <v>0</v>
      </c>
      <c r="AW340" s="2">
        <f t="shared" si="333"/>
        <v>0</v>
      </c>
      <c r="AX340" s="83" t="str">
        <f t="shared" si="334"/>
        <v>N.A.</v>
      </c>
      <c r="AY340" s="2">
        <f t="shared" si="335"/>
        <v>2946530</v>
      </c>
      <c r="AZ340" s="82"/>
      <c r="BA340" s="2">
        <v>516</v>
      </c>
      <c r="BB340">
        <f t="shared" si="336"/>
        <v>5792</v>
      </c>
      <c r="BC340">
        <f t="shared" si="337"/>
        <v>2988672</v>
      </c>
      <c r="BD340" s="2">
        <f t="shared" si="338"/>
        <v>0</v>
      </c>
      <c r="BE340" s="2">
        <f t="shared" si="339"/>
        <v>0</v>
      </c>
      <c r="BF340" s="2">
        <f t="shared" si="340"/>
        <v>0</v>
      </c>
      <c r="BG340" s="2">
        <f t="shared" si="341"/>
        <v>0</v>
      </c>
      <c r="BH340" s="84">
        <f t="shared" si="342"/>
        <v>0</v>
      </c>
      <c r="BI340" s="2">
        <f t="shared" si="343"/>
        <v>0</v>
      </c>
      <c r="BJ340" s="2">
        <f t="shared" si="344"/>
        <v>0</v>
      </c>
      <c r="BK340" s="2">
        <f t="shared" si="345"/>
        <v>0</v>
      </c>
      <c r="BL340" s="83" t="str">
        <f t="shared" si="346"/>
        <v>N.A.</v>
      </c>
      <c r="BM340" s="2">
        <f t="shared" si="347"/>
        <v>2988672</v>
      </c>
      <c r="BO340" s="2">
        <v>509</v>
      </c>
      <c r="BP340">
        <f t="shared" si="348"/>
        <v>6023</v>
      </c>
      <c r="BQ340">
        <f t="shared" si="349"/>
        <v>3065707</v>
      </c>
      <c r="BR340" s="2">
        <f t="shared" si="350"/>
        <v>0</v>
      </c>
      <c r="BS340" s="2">
        <f t="shared" si="351"/>
        <v>0</v>
      </c>
      <c r="BT340" s="2">
        <f t="shared" si="352"/>
        <v>0</v>
      </c>
      <c r="BU340" s="2">
        <f t="shared" si="353"/>
        <v>0</v>
      </c>
      <c r="BV340" s="84">
        <f t="shared" si="354"/>
        <v>0</v>
      </c>
      <c r="BW340" s="2">
        <f t="shared" si="355"/>
        <v>0</v>
      </c>
      <c r="BX340" s="2">
        <f t="shared" si="356"/>
        <v>0</v>
      </c>
      <c r="BY340" s="2">
        <f t="shared" si="357"/>
        <v>0</v>
      </c>
      <c r="BZ340" s="83" t="str">
        <f t="shared" si="358"/>
        <v>N.A.</v>
      </c>
      <c r="CA340" s="2">
        <f t="shared" si="359"/>
        <v>3065707</v>
      </c>
    </row>
    <row r="341" spans="1:79" x14ac:dyDescent="0.2">
      <c r="A341">
        <v>334</v>
      </c>
      <c r="B341" s="2">
        <v>13</v>
      </c>
      <c r="C341" s="2">
        <v>6750</v>
      </c>
      <c r="D341" s="2" t="s">
        <v>300</v>
      </c>
      <c r="E341" s="2">
        <v>1251629</v>
      </c>
      <c r="F341" s="2">
        <v>260.8</v>
      </c>
      <c r="G341" s="2">
        <v>4931</v>
      </c>
      <c r="H341" s="2">
        <v>1286005</v>
      </c>
      <c r="I341" s="2">
        <v>37511</v>
      </c>
      <c r="J341" s="82"/>
      <c r="K341" s="2">
        <v>261</v>
      </c>
      <c r="L341" s="2">
        <f t="shared" si="302"/>
        <v>5128</v>
      </c>
      <c r="M341" s="2">
        <f t="shared" si="303"/>
        <v>1338408</v>
      </c>
      <c r="N341" s="2">
        <f t="shared" si="304"/>
        <v>0</v>
      </c>
      <c r="O341" s="2">
        <f t="shared" si="305"/>
        <v>0</v>
      </c>
      <c r="P341" s="2">
        <f t="shared" si="306"/>
        <v>0</v>
      </c>
      <c r="Q341" s="2">
        <f t="shared" si="307"/>
        <v>0</v>
      </c>
      <c r="R341" s="84">
        <f t="shared" si="308"/>
        <v>0</v>
      </c>
      <c r="S341" s="2">
        <f t="shared" si="309"/>
        <v>0</v>
      </c>
      <c r="T341" s="2">
        <f t="shared" si="310"/>
        <v>0</v>
      </c>
      <c r="U341" s="2">
        <f t="shared" si="311"/>
        <v>0</v>
      </c>
      <c r="V341" s="83" t="str">
        <f t="shared" si="300"/>
        <v>N.A.</v>
      </c>
      <c r="W341" s="2">
        <f t="shared" si="312"/>
        <v>1338408</v>
      </c>
      <c r="X341" s="82"/>
      <c r="Y341" s="2">
        <v>262</v>
      </c>
      <c r="Z341">
        <f t="shared" si="313"/>
        <v>5333</v>
      </c>
      <c r="AA341">
        <f t="shared" si="314"/>
        <v>1397246</v>
      </c>
      <c r="AB341" s="2">
        <f t="shared" si="315"/>
        <v>0</v>
      </c>
      <c r="AC341" s="2">
        <f t="shared" si="316"/>
        <v>0</v>
      </c>
      <c r="AD341" s="2">
        <f t="shared" si="317"/>
        <v>0</v>
      </c>
      <c r="AE341" s="2">
        <f t="shared" si="318"/>
        <v>0</v>
      </c>
      <c r="AF341" s="84">
        <f t="shared" si="319"/>
        <v>0</v>
      </c>
      <c r="AG341" s="2">
        <f t="shared" si="320"/>
        <v>0</v>
      </c>
      <c r="AH341" s="2">
        <f t="shared" si="321"/>
        <v>0</v>
      </c>
      <c r="AI341" s="2">
        <f t="shared" si="322"/>
        <v>0</v>
      </c>
      <c r="AJ341" s="83" t="str">
        <f t="shared" si="323"/>
        <v>N.A.</v>
      </c>
      <c r="AK341" s="2">
        <f t="shared" si="324"/>
        <v>1397246</v>
      </c>
      <c r="AM341" s="2">
        <v>259</v>
      </c>
      <c r="AN341">
        <f t="shared" si="325"/>
        <v>5546</v>
      </c>
      <c r="AO341">
        <f t="shared" si="326"/>
        <v>1436414</v>
      </c>
      <c r="AP341" s="2">
        <f t="shared" si="301"/>
        <v>0</v>
      </c>
      <c r="AQ341" s="2">
        <f t="shared" si="327"/>
        <v>0</v>
      </c>
      <c r="AR341" s="2">
        <f t="shared" si="328"/>
        <v>0</v>
      </c>
      <c r="AS341" s="2">
        <f t="shared" si="329"/>
        <v>0</v>
      </c>
      <c r="AT341" s="84">
        <f t="shared" si="330"/>
        <v>0</v>
      </c>
      <c r="AU341" s="2">
        <f t="shared" si="331"/>
        <v>0</v>
      </c>
      <c r="AV341" s="2">
        <f t="shared" si="332"/>
        <v>0</v>
      </c>
      <c r="AW341" s="2">
        <f t="shared" si="333"/>
        <v>0</v>
      </c>
      <c r="AX341" s="83" t="str">
        <f t="shared" si="334"/>
        <v>N.A.</v>
      </c>
      <c r="AY341" s="2">
        <f t="shared" si="335"/>
        <v>1436414</v>
      </c>
      <c r="AZ341" s="82"/>
      <c r="BA341" s="2">
        <v>263</v>
      </c>
      <c r="BB341">
        <f t="shared" si="336"/>
        <v>5768</v>
      </c>
      <c r="BC341">
        <f t="shared" si="337"/>
        <v>1516984</v>
      </c>
      <c r="BD341" s="2">
        <f t="shared" si="338"/>
        <v>0</v>
      </c>
      <c r="BE341" s="2">
        <f t="shared" si="339"/>
        <v>0</v>
      </c>
      <c r="BF341" s="2">
        <f t="shared" si="340"/>
        <v>0</v>
      </c>
      <c r="BG341" s="2">
        <f t="shared" si="341"/>
        <v>0</v>
      </c>
      <c r="BH341" s="84">
        <f t="shared" si="342"/>
        <v>0</v>
      </c>
      <c r="BI341" s="2">
        <f t="shared" si="343"/>
        <v>0</v>
      </c>
      <c r="BJ341" s="2">
        <f t="shared" si="344"/>
        <v>0</v>
      </c>
      <c r="BK341" s="2">
        <f t="shared" si="345"/>
        <v>0</v>
      </c>
      <c r="BL341" s="83" t="str">
        <f t="shared" si="346"/>
        <v>N.A.</v>
      </c>
      <c r="BM341" s="2">
        <f t="shared" si="347"/>
        <v>1516984</v>
      </c>
      <c r="BO341" s="2">
        <v>268</v>
      </c>
      <c r="BP341">
        <f t="shared" si="348"/>
        <v>5999</v>
      </c>
      <c r="BQ341">
        <f t="shared" si="349"/>
        <v>1607732</v>
      </c>
      <c r="BR341" s="2">
        <f t="shared" si="350"/>
        <v>0</v>
      </c>
      <c r="BS341" s="2">
        <f t="shared" si="351"/>
        <v>0</v>
      </c>
      <c r="BT341" s="2">
        <f t="shared" si="352"/>
        <v>0</v>
      </c>
      <c r="BU341" s="2">
        <f t="shared" si="353"/>
        <v>0</v>
      </c>
      <c r="BV341" s="84">
        <f t="shared" si="354"/>
        <v>0</v>
      </c>
      <c r="BW341" s="2">
        <f t="shared" si="355"/>
        <v>0</v>
      </c>
      <c r="BX341" s="2">
        <f t="shared" si="356"/>
        <v>0</v>
      </c>
      <c r="BY341" s="2">
        <f t="shared" si="357"/>
        <v>0</v>
      </c>
      <c r="BZ341" s="83" t="str">
        <f t="shared" si="358"/>
        <v>N.A.</v>
      </c>
      <c r="CA341" s="2">
        <f t="shared" si="359"/>
        <v>1607732</v>
      </c>
    </row>
    <row r="342" spans="1:79" x14ac:dyDescent="0.2">
      <c r="A342">
        <v>335</v>
      </c>
      <c r="B342" s="2">
        <v>16</v>
      </c>
      <c r="C342" s="2">
        <v>6759</v>
      </c>
      <c r="D342" s="2" t="s">
        <v>301</v>
      </c>
      <c r="E342" s="2">
        <v>3783510</v>
      </c>
      <c r="F342" s="2">
        <v>849</v>
      </c>
      <c r="G342" s="2">
        <v>4954</v>
      </c>
      <c r="H342" s="2">
        <v>4205946</v>
      </c>
      <c r="I342" s="2">
        <v>0</v>
      </c>
      <c r="J342" s="82"/>
      <c r="K342" s="2">
        <v>853</v>
      </c>
      <c r="L342" s="2">
        <f t="shared" si="302"/>
        <v>5151</v>
      </c>
      <c r="M342" s="2">
        <f t="shared" si="303"/>
        <v>4393803</v>
      </c>
      <c r="N342" s="2">
        <f t="shared" si="304"/>
        <v>0</v>
      </c>
      <c r="O342" s="2">
        <f t="shared" si="305"/>
        <v>0</v>
      </c>
      <c r="P342" s="2">
        <f t="shared" si="306"/>
        <v>0</v>
      </c>
      <c r="Q342" s="2">
        <f t="shared" si="307"/>
        <v>0</v>
      </c>
      <c r="R342" s="84">
        <f t="shared" si="308"/>
        <v>0</v>
      </c>
      <c r="S342" s="2">
        <f t="shared" si="309"/>
        <v>0</v>
      </c>
      <c r="T342" s="2">
        <f t="shared" si="310"/>
        <v>0</v>
      </c>
      <c r="U342" s="2">
        <f t="shared" si="311"/>
        <v>0</v>
      </c>
      <c r="V342" s="83" t="str">
        <f t="shared" si="300"/>
        <v>N.A.</v>
      </c>
      <c r="W342" s="2">
        <f t="shared" si="312"/>
        <v>4393803</v>
      </c>
      <c r="X342" s="82"/>
      <c r="Y342" s="2">
        <v>847</v>
      </c>
      <c r="Z342">
        <f t="shared" si="313"/>
        <v>5356</v>
      </c>
      <c r="AA342">
        <f t="shared" si="314"/>
        <v>4536532</v>
      </c>
      <c r="AB342" s="2">
        <f t="shared" si="315"/>
        <v>0</v>
      </c>
      <c r="AC342" s="2">
        <f t="shared" si="316"/>
        <v>0</v>
      </c>
      <c r="AD342" s="2">
        <f t="shared" si="317"/>
        <v>0</v>
      </c>
      <c r="AE342" s="2">
        <f t="shared" si="318"/>
        <v>0</v>
      </c>
      <c r="AF342" s="84">
        <f t="shared" si="319"/>
        <v>0</v>
      </c>
      <c r="AG342" s="2">
        <f t="shared" si="320"/>
        <v>0</v>
      </c>
      <c r="AH342" s="2">
        <f t="shared" si="321"/>
        <v>0</v>
      </c>
      <c r="AI342" s="2">
        <f t="shared" si="322"/>
        <v>0</v>
      </c>
      <c r="AJ342" s="83" t="str">
        <f t="shared" si="323"/>
        <v>N.A.</v>
      </c>
      <c r="AK342" s="2">
        <f t="shared" si="324"/>
        <v>4536532</v>
      </c>
      <c r="AM342" s="2">
        <v>856</v>
      </c>
      <c r="AN342">
        <f t="shared" si="325"/>
        <v>5569</v>
      </c>
      <c r="AO342">
        <f t="shared" si="326"/>
        <v>4767064</v>
      </c>
      <c r="AP342" s="2">
        <f t="shared" si="301"/>
        <v>0</v>
      </c>
      <c r="AQ342" s="2">
        <f t="shared" si="327"/>
        <v>0</v>
      </c>
      <c r="AR342" s="2">
        <f t="shared" si="328"/>
        <v>0</v>
      </c>
      <c r="AS342" s="2">
        <f t="shared" si="329"/>
        <v>0</v>
      </c>
      <c r="AT342" s="84">
        <f t="shared" si="330"/>
        <v>0</v>
      </c>
      <c r="AU342" s="2">
        <f t="shared" si="331"/>
        <v>0</v>
      </c>
      <c r="AV342" s="2">
        <f t="shared" si="332"/>
        <v>0</v>
      </c>
      <c r="AW342" s="2">
        <f t="shared" si="333"/>
        <v>0</v>
      </c>
      <c r="AX342" s="83" t="str">
        <f t="shared" si="334"/>
        <v>N.A.</v>
      </c>
      <c r="AY342" s="2">
        <f t="shared" si="335"/>
        <v>4767064</v>
      </c>
      <c r="AZ342" s="82"/>
      <c r="BA342" s="2">
        <v>852</v>
      </c>
      <c r="BB342">
        <f t="shared" si="336"/>
        <v>5791</v>
      </c>
      <c r="BC342">
        <f t="shared" si="337"/>
        <v>4933932</v>
      </c>
      <c r="BD342" s="2">
        <f t="shared" si="338"/>
        <v>0</v>
      </c>
      <c r="BE342" s="2">
        <f t="shared" si="339"/>
        <v>0</v>
      </c>
      <c r="BF342" s="2">
        <f t="shared" si="340"/>
        <v>0</v>
      </c>
      <c r="BG342" s="2">
        <f t="shared" si="341"/>
        <v>0</v>
      </c>
      <c r="BH342" s="84">
        <f t="shared" si="342"/>
        <v>0</v>
      </c>
      <c r="BI342" s="2">
        <f t="shared" si="343"/>
        <v>0</v>
      </c>
      <c r="BJ342" s="2">
        <f t="shared" si="344"/>
        <v>0</v>
      </c>
      <c r="BK342" s="2">
        <f t="shared" si="345"/>
        <v>0</v>
      </c>
      <c r="BL342" s="83" t="str">
        <f t="shared" si="346"/>
        <v>N.A.</v>
      </c>
      <c r="BM342" s="2">
        <f t="shared" si="347"/>
        <v>4933932</v>
      </c>
      <c r="BO342" s="2">
        <v>855</v>
      </c>
      <c r="BP342">
        <f t="shared" si="348"/>
        <v>6022</v>
      </c>
      <c r="BQ342">
        <f t="shared" si="349"/>
        <v>5148810</v>
      </c>
      <c r="BR342" s="2">
        <f t="shared" si="350"/>
        <v>0</v>
      </c>
      <c r="BS342" s="2">
        <f t="shared" si="351"/>
        <v>0</v>
      </c>
      <c r="BT342" s="2">
        <f t="shared" si="352"/>
        <v>0</v>
      </c>
      <c r="BU342" s="2">
        <f t="shared" si="353"/>
        <v>0</v>
      </c>
      <c r="BV342" s="84">
        <f t="shared" si="354"/>
        <v>0</v>
      </c>
      <c r="BW342" s="2">
        <f t="shared" si="355"/>
        <v>0</v>
      </c>
      <c r="BX342" s="2">
        <f t="shared" si="356"/>
        <v>0</v>
      </c>
      <c r="BY342" s="2">
        <f t="shared" si="357"/>
        <v>0</v>
      </c>
      <c r="BZ342" s="83" t="str">
        <f t="shared" si="358"/>
        <v>N.A.</v>
      </c>
      <c r="CA342" s="2">
        <f t="shared" si="359"/>
        <v>5148810</v>
      </c>
    </row>
    <row r="343" spans="1:79" x14ac:dyDescent="0.2">
      <c r="A343">
        <v>336</v>
      </c>
      <c r="B343" s="2">
        <v>7</v>
      </c>
      <c r="C343" s="2">
        <v>6762</v>
      </c>
      <c r="D343" s="2" t="s">
        <v>302</v>
      </c>
      <c r="E343" s="2">
        <v>3468866</v>
      </c>
      <c r="F343" s="2">
        <v>678.1</v>
      </c>
      <c r="G343" s="2">
        <v>4977</v>
      </c>
      <c r="H343" s="2">
        <v>3374904</v>
      </c>
      <c r="I343" s="2">
        <v>75170</v>
      </c>
      <c r="J343" s="82"/>
      <c r="K343" s="2">
        <v>679</v>
      </c>
      <c r="L343" s="2">
        <f t="shared" si="302"/>
        <v>5174</v>
      </c>
      <c r="M343" s="2">
        <f t="shared" si="303"/>
        <v>3513146</v>
      </c>
      <c r="N343" s="2">
        <f t="shared" si="304"/>
        <v>0</v>
      </c>
      <c r="O343" s="2">
        <f t="shared" si="305"/>
        <v>0</v>
      </c>
      <c r="P343" s="2">
        <f t="shared" si="306"/>
        <v>0</v>
      </c>
      <c r="Q343" s="2">
        <f t="shared" si="307"/>
        <v>0</v>
      </c>
      <c r="R343" s="84">
        <f t="shared" si="308"/>
        <v>0</v>
      </c>
      <c r="S343" s="2">
        <f t="shared" si="309"/>
        <v>0</v>
      </c>
      <c r="T343" s="2">
        <f t="shared" si="310"/>
        <v>0</v>
      </c>
      <c r="U343" s="2">
        <f t="shared" si="311"/>
        <v>0</v>
      </c>
      <c r="V343" s="83" t="str">
        <f t="shared" si="300"/>
        <v>N.A.</v>
      </c>
      <c r="W343" s="2">
        <f t="shared" si="312"/>
        <v>3513146</v>
      </c>
      <c r="X343" s="82"/>
      <c r="Y343" s="2">
        <v>670</v>
      </c>
      <c r="Z343">
        <f t="shared" si="313"/>
        <v>5379</v>
      </c>
      <c r="AA343">
        <f t="shared" si="314"/>
        <v>3603930</v>
      </c>
      <c r="AB343" s="2">
        <f t="shared" si="315"/>
        <v>0</v>
      </c>
      <c r="AC343" s="2">
        <f t="shared" si="316"/>
        <v>0</v>
      </c>
      <c r="AD343" s="2">
        <f t="shared" si="317"/>
        <v>0</v>
      </c>
      <c r="AE343" s="2">
        <f t="shared" si="318"/>
        <v>0</v>
      </c>
      <c r="AF343" s="84">
        <f t="shared" si="319"/>
        <v>0</v>
      </c>
      <c r="AG343" s="2">
        <f t="shared" si="320"/>
        <v>0</v>
      </c>
      <c r="AH343" s="2">
        <f t="shared" si="321"/>
        <v>0</v>
      </c>
      <c r="AI343" s="2">
        <f t="shared" si="322"/>
        <v>0</v>
      </c>
      <c r="AJ343" s="83" t="str">
        <f t="shared" si="323"/>
        <v>N.A.</v>
      </c>
      <c r="AK343" s="2">
        <f t="shared" si="324"/>
        <v>3603930</v>
      </c>
      <c r="AM343" s="2">
        <v>672</v>
      </c>
      <c r="AN343">
        <f t="shared" si="325"/>
        <v>5592</v>
      </c>
      <c r="AO343">
        <f t="shared" si="326"/>
        <v>3757824</v>
      </c>
      <c r="AP343" s="2">
        <f t="shared" si="301"/>
        <v>0</v>
      </c>
      <c r="AQ343" s="2">
        <f t="shared" si="327"/>
        <v>0</v>
      </c>
      <c r="AR343" s="2">
        <f t="shared" si="328"/>
        <v>0</v>
      </c>
      <c r="AS343" s="2">
        <f t="shared" si="329"/>
        <v>0</v>
      </c>
      <c r="AT343" s="84">
        <f t="shared" si="330"/>
        <v>0</v>
      </c>
      <c r="AU343" s="2">
        <f t="shared" si="331"/>
        <v>0</v>
      </c>
      <c r="AV343" s="2">
        <f t="shared" si="332"/>
        <v>0</v>
      </c>
      <c r="AW343" s="2">
        <f t="shared" si="333"/>
        <v>0</v>
      </c>
      <c r="AX343" s="83" t="str">
        <f t="shared" si="334"/>
        <v>N.A.</v>
      </c>
      <c r="AY343" s="2">
        <f t="shared" si="335"/>
        <v>3757824</v>
      </c>
      <c r="AZ343" s="82"/>
      <c r="BA343" s="2">
        <v>675</v>
      </c>
      <c r="BB343">
        <f t="shared" si="336"/>
        <v>5814</v>
      </c>
      <c r="BC343">
        <f t="shared" si="337"/>
        <v>3924450</v>
      </c>
      <c r="BD343" s="2">
        <f t="shared" si="338"/>
        <v>0</v>
      </c>
      <c r="BE343" s="2">
        <f t="shared" si="339"/>
        <v>0</v>
      </c>
      <c r="BF343" s="2">
        <f t="shared" si="340"/>
        <v>0</v>
      </c>
      <c r="BG343" s="2">
        <f t="shared" si="341"/>
        <v>0</v>
      </c>
      <c r="BH343" s="84">
        <f t="shared" si="342"/>
        <v>0</v>
      </c>
      <c r="BI343" s="2">
        <f t="shared" si="343"/>
        <v>0</v>
      </c>
      <c r="BJ343" s="2">
        <f t="shared" si="344"/>
        <v>0</v>
      </c>
      <c r="BK343" s="2">
        <f t="shared" si="345"/>
        <v>0</v>
      </c>
      <c r="BL343" s="83" t="str">
        <f t="shared" si="346"/>
        <v>N.A.</v>
      </c>
      <c r="BM343" s="2">
        <f t="shared" si="347"/>
        <v>3924450</v>
      </c>
      <c r="BO343" s="2">
        <v>676</v>
      </c>
      <c r="BP343">
        <f t="shared" si="348"/>
        <v>6045</v>
      </c>
      <c r="BQ343">
        <f t="shared" si="349"/>
        <v>4086420</v>
      </c>
      <c r="BR343" s="2">
        <f t="shared" si="350"/>
        <v>0</v>
      </c>
      <c r="BS343" s="2">
        <f t="shared" si="351"/>
        <v>0</v>
      </c>
      <c r="BT343" s="2">
        <f t="shared" si="352"/>
        <v>0</v>
      </c>
      <c r="BU343" s="2">
        <f t="shared" si="353"/>
        <v>0</v>
      </c>
      <c r="BV343" s="84">
        <f t="shared" si="354"/>
        <v>0</v>
      </c>
      <c r="BW343" s="2">
        <f t="shared" si="355"/>
        <v>0</v>
      </c>
      <c r="BX343" s="2">
        <f t="shared" si="356"/>
        <v>0</v>
      </c>
      <c r="BY343" s="2">
        <f t="shared" si="357"/>
        <v>0</v>
      </c>
      <c r="BZ343" s="83" t="str">
        <f t="shared" si="358"/>
        <v>N.A.</v>
      </c>
      <c r="CA343" s="2">
        <f t="shared" si="359"/>
        <v>4086420</v>
      </c>
    </row>
    <row r="344" spans="1:79" x14ac:dyDescent="0.2">
      <c r="A344">
        <v>337</v>
      </c>
      <c r="B344" s="2">
        <v>10</v>
      </c>
      <c r="C344" s="2">
        <v>6768</v>
      </c>
      <c r="D344" s="2" t="s">
        <v>303</v>
      </c>
      <c r="E344" s="2">
        <v>8363611</v>
      </c>
      <c r="F344" s="2">
        <v>1800.8</v>
      </c>
      <c r="G344" s="2">
        <v>4931</v>
      </c>
      <c r="H344" s="2">
        <v>8879745</v>
      </c>
      <c r="I344" s="2">
        <v>0</v>
      </c>
      <c r="J344" s="82"/>
      <c r="K344" s="2">
        <v>1822</v>
      </c>
      <c r="L344" s="2">
        <f t="shared" si="302"/>
        <v>5128</v>
      </c>
      <c r="M344" s="2">
        <f t="shared" si="303"/>
        <v>9343216</v>
      </c>
      <c r="N344" s="2">
        <f t="shared" si="304"/>
        <v>0</v>
      </c>
      <c r="O344" s="2">
        <f t="shared" si="305"/>
        <v>0</v>
      </c>
      <c r="P344" s="2">
        <f t="shared" si="306"/>
        <v>0</v>
      </c>
      <c r="Q344" s="2">
        <f t="shared" si="307"/>
        <v>0</v>
      </c>
      <c r="R344" s="84">
        <f t="shared" si="308"/>
        <v>0</v>
      </c>
      <c r="S344" s="2">
        <f t="shared" si="309"/>
        <v>0</v>
      </c>
      <c r="T344" s="2">
        <f t="shared" si="310"/>
        <v>0</v>
      </c>
      <c r="U344" s="2">
        <f t="shared" si="311"/>
        <v>0</v>
      </c>
      <c r="V344" s="83" t="str">
        <f t="shared" si="300"/>
        <v>N.A.</v>
      </c>
      <c r="W344" s="2">
        <f t="shared" si="312"/>
        <v>9343216</v>
      </c>
      <c r="X344" s="82"/>
      <c r="Y344" s="2">
        <v>1835</v>
      </c>
      <c r="Z344">
        <f t="shared" si="313"/>
        <v>5333</v>
      </c>
      <c r="AA344">
        <f t="shared" si="314"/>
        <v>9786055</v>
      </c>
      <c r="AB344" s="2">
        <f t="shared" si="315"/>
        <v>0</v>
      </c>
      <c r="AC344" s="2">
        <f t="shared" si="316"/>
        <v>0</v>
      </c>
      <c r="AD344" s="2">
        <f t="shared" si="317"/>
        <v>0</v>
      </c>
      <c r="AE344" s="2">
        <f t="shared" si="318"/>
        <v>0</v>
      </c>
      <c r="AF344" s="84">
        <f t="shared" si="319"/>
        <v>0</v>
      </c>
      <c r="AG344" s="2">
        <f t="shared" si="320"/>
        <v>0</v>
      </c>
      <c r="AH344" s="2">
        <f t="shared" si="321"/>
        <v>0</v>
      </c>
      <c r="AI344" s="2">
        <f t="shared" si="322"/>
        <v>0</v>
      </c>
      <c r="AJ344" s="83" t="str">
        <f t="shared" si="323"/>
        <v>N.A.</v>
      </c>
      <c r="AK344" s="2">
        <f t="shared" si="324"/>
        <v>9786055</v>
      </c>
      <c r="AM344" s="2">
        <v>1828</v>
      </c>
      <c r="AN344">
        <f t="shared" si="325"/>
        <v>5546</v>
      </c>
      <c r="AO344">
        <f t="shared" si="326"/>
        <v>10138088</v>
      </c>
      <c r="AP344" s="2">
        <f t="shared" si="301"/>
        <v>0</v>
      </c>
      <c r="AQ344" s="2">
        <f t="shared" si="327"/>
        <v>0</v>
      </c>
      <c r="AR344" s="2">
        <f t="shared" si="328"/>
        <v>0</v>
      </c>
      <c r="AS344" s="2">
        <f t="shared" si="329"/>
        <v>0</v>
      </c>
      <c r="AT344" s="84">
        <f t="shared" si="330"/>
        <v>0</v>
      </c>
      <c r="AU344" s="2">
        <f t="shared" si="331"/>
        <v>0</v>
      </c>
      <c r="AV344" s="2">
        <f t="shared" si="332"/>
        <v>0</v>
      </c>
      <c r="AW344" s="2">
        <f t="shared" si="333"/>
        <v>0</v>
      </c>
      <c r="AX344" s="83" t="str">
        <f t="shared" si="334"/>
        <v>N.A.</v>
      </c>
      <c r="AY344" s="2">
        <f t="shared" si="335"/>
        <v>10138088</v>
      </c>
      <c r="AZ344" s="82"/>
      <c r="BA344" s="2">
        <v>1838</v>
      </c>
      <c r="BB344">
        <f t="shared" si="336"/>
        <v>5768</v>
      </c>
      <c r="BC344">
        <f t="shared" si="337"/>
        <v>10601584</v>
      </c>
      <c r="BD344" s="2">
        <f t="shared" si="338"/>
        <v>0</v>
      </c>
      <c r="BE344" s="2">
        <f t="shared" si="339"/>
        <v>0</v>
      </c>
      <c r="BF344" s="2">
        <f t="shared" si="340"/>
        <v>0</v>
      </c>
      <c r="BG344" s="2">
        <f t="shared" si="341"/>
        <v>0</v>
      </c>
      <c r="BH344" s="84">
        <f t="shared" si="342"/>
        <v>0</v>
      </c>
      <c r="BI344" s="2">
        <f t="shared" si="343"/>
        <v>0</v>
      </c>
      <c r="BJ344" s="2">
        <f t="shared" si="344"/>
        <v>0</v>
      </c>
      <c r="BK344" s="2">
        <f t="shared" si="345"/>
        <v>0</v>
      </c>
      <c r="BL344" s="83" t="str">
        <f t="shared" si="346"/>
        <v>N.A.</v>
      </c>
      <c r="BM344" s="2">
        <f t="shared" si="347"/>
        <v>10601584</v>
      </c>
      <c r="BO344" s="2">
        <v>1821</v>
      </c>
      <c r="BP344">
        <f t="shared" si="348"/>
        <v>5999</v>
      </c>
      <c r="BQ344">
        <f t="shared" si="349"/>
        <v>10924179</v>
      </c>
      <c r="BR344" s="2">
        <f t="shared" si="350"/>
        <v>0</v>
      </c>
      <c r="BS344" s="2">
        <f t="shared" si="351"/>
        <v>0</v>
      </c>
      <c r="BT344" s="2">
        <f t="shared" si="352"/>
        <v>0</v>
      </c>
      <c r="BU344" s="2">
        <f t="shared" si="353"/>
        <v>0</v>
      </c>
      <c r="BV344" s="84">
        <f t="shared" si="354"/>
        <v>0</v>
      </c>
      <c r="BW344" s="2">
        <f t="shared" si="355"/>
        <v>0</v>
      </c>
      <c r="BX344" s="2">
        <f t="shared" si="356"/>
        <v>0</v>
      </c>
      <c r="BY344" s="2">
        <f t="shared" si="357"/>
        <v>0</v>
      </c>
      <c r="BZ344" s="83" t="str">
        <f t="shared" si="358"/>
        <v>N.A.</v>
      </c>
      <c r="CA344" s="2">
        <f t="shared" si="359"/>
        <v>10924179</v>
      </c>
    </row>
    <row r="345" spans="1:79" x14ac:dyDescent="0.2">
      <c r="A345">
        <v>338</v>
      </c>
      <c r="B345" s="2">
        <v>7</v>
      </c>
      <c r="C345" s="2">
        <v>6795</v>
      </c>
      <c r="D345" s="2" t="s">
        <v>304</v>
      </c>
      <c r="E345" s="2">
        <v>51156353</v>
      </c>
      <c r="F345" s="2">
        <v>11056.3</v>
      </c>
      <c r="G345" s="2">
        <v>4931</v>
      </c>
      <c r="H345" s="2">
        <v>54518615</v>
      </c>
      <c r="I345" s="2">
        <v>0</v>
      </c>
      <c r="J345" s="82"/>
      <c r="K345" s="2">
        <v>10952</v>
      </c>
      <c r="L345" s="2">
        <f t="shared" si="302"/>
        <v>5128</v>
      </c>
      <c r="M345" s="2">
        <f t="shared" si="303"/>
        <v>56161856</v>
      </c>
      <c r="N345" s="2">
        <f t="shared" si="304"/>
        <v>0</v>
      </c>
      <c r="O345" s="2">
        <f t="shared" si="305"/>
        <v>0</v>
      </c>
      <c r="P345" s="2">
        <f t="shared" si="306"/>
        <v>0</v>
      </c>
      <c r="Q345" s="2">
        <f t="shared" si="307"/>
        <v>0</v>
      </c>
      <c r="R345" s="84">
        <f t="shared" si="308"/>
        <v>0</v>
      </c>
      <c r="S345" s="2">
        <f t="shared" si="309"/>
        <v>0</v>
      </c>
      <c r="T345" s="2">
        <f t="shared" si="310"/>
        <v>0</v>
      </c>
      <c r="U345" s="2">
        <f t="shared" si="311"/>
        <v>0</v>
      </c>
      <c r="V345" s="83" t="str">
        <f t="shared" si="300"/>
        <v>N.A.</v>
      </c>
      <c r="W345" s="2">
        <f t="shared" si="312"/>
        <v>56161856</v>
      </c>
      <c r="X345" s="82"/>
      <c r="Y345" s="2">
        <v>10892</v>
      </c>
      <c r="Z345">
        <f t="shared" si="313"/>
        <v>5333</v>
      </c>
      <c r="AA345">
        <f t="shared" si="314"/>
        <v>58087036</v>
      </c>
      <c r="AB345" s="2">
        <f t="shared" si="315"/>
        <v>0</v>
      </c>
      <c r="AC345" s="2">
        <f t="shared" si="316"/>
        <v>0</v>
      </c>
      <c r="AD345" s="2">
        <f t="shared" si="317"/>
        <v>0</v>
      </c>
      <c r="AE345" s="2">
        <f t="shared" si="318"/>
        <v>0</v>
      </c>
      <c r="AF345" s="84">
        <f t="shared" si="319"/>
        <v>0</v>
      </c>
      <c r="AG345" s="2">
        <f t="shared" si="320"/>
        <v>0</v>
      </c>
      <c r="AH345" s="2">
        <f t="shared" si="321"/>
        <v>0</v>
      </c>
      <c r="AI345" s="2">
        <f t="shared" si="322"/>
        <v>0</v>
      </c>
      <c r="AJ345" s="83" t="str">
        <f t="shared" si="323"/>
        <v>N.A.</v>
      </c>
      <c r="AK345" s="2">
        <f t="shared" si="324"/>
        <v>58087036</v>
      </c>
      <c r="AM345" s="2">
        <v>10873</v>
      </c>
      <c r="AN345">
        <f t="shared" si="325"/>
        <v>5546</v>
      </c>
      <c r="AO345">
        <f t="shared" si="326"/>
        <v>60301658</v>
      </c>
      <c r="AP345" s="2">
        <f t="shared" si="301"/>
        <v>0</v>
      </c>
      <c r="AQ345" s="2">
        <f t="shared" si="327"/>
        <v>0</v>
      </c>
      <c r="AR345" s="2">
        <f t="shared" si="328"/>
        <v>0</v>
      </c>
      <c r="AS345" s="2">
        <f t="shared" si="329"/>
        <v>0</v>
      </c>
      <c r="AT345" s="84">
        <f t="shared" si="330"/>
        <v>0</v>
      </c>
      <c r="AU345" s="2">
        <f t="shared" si="331"/>
        <v>0</v>
      </c>
      <c r="AV345" s="2">
        <f t="shared" si="332"/>
        <v>0</v>
      </c>
      <c r="AW345" s="2">
        <f t="shared" si="333"/>
        <v>0</v>
      </c>
      <c r="AX345" s="83" t="str">
        <f t="shared" si="334"/>
        <v>N.A.</v>
      </c>
      <c r="AY345" s="2">
        <f t="shared" si="335"/>
        <v>60301658</v>
      </c>
      <c r="AZ345" s="82"/>
      <c r="BA345" s="2">
        <v>10830</v>
      </c>
      <c r="BB345">
        <f t="shared" si="336"/>
        <v>5768</v>
      </c>
      <c r="BC345">
        <f t="shared" si="337"/>
        <v>62467440</v>
      </c>
      <c r="BD345" s="2">
        <f t="shared" si="338"/>
        <v>0</v>
      </c>
      <c r="BE345" s="2">
        <f t="shared" si="339"/>
        <v>0</v>
      </c>
      <c r="BF345" s="2">
        <f t="shared" si="340"/>
        <v>0</v>
      </c>
      <c r="BG345" s="2">
        <f t="shared" si="341"/>
        <v>0</v>
      </c>
      <c r="BH345" s="84">
        <f t="shared" si="342"/>
        <v>0</v>
      </c>
      <c r="BI345" s="2">
        <f t="shared" si="343"/>
        <v>0</v>
      </c>
      <c r="BJ345" s="2">
        <f t="shared" si="344"/>
        <v>0</v>
      </c>
      <c r="BK345" s="2">
        <f t="shared" si="345"/>
        <v>0</v>
      </c>
      <c r="BL345" s="83" t="str">
        <f t="shared" si="346"/>
        <v>N.A.</v>
      </c>
      <c r="BM345" s="2">
        <f t="shared" si="347"/>
        <v>62467440</v>
      </c>
      <c r="BO345" s="2">
        <v>10772</v>
      </c>
      <c r="BP345">
        <f t="shared" si="348"/>
        <v>5999</v>
      </c>
      <c r="BQ345">
        <f t="shared" si="349"/>
        <v>64621228</v>
      </c>
      <c r="BR345" s="2">
        <f t="shared" si="350"/>
        <v>0</v>
      </c>
      <c r="BS345" s="2">
        <f t="shared" si="351"/>
        <v>0</v>
      </c>
      <c r="BT345" s="2">
        <f t="shared" si="352"/>
        <v>0</v>
      </c>
      <c r="BU345" s="2">
        <f t="shared" si="353"/>
        <v>0</v>
      </c>
      <c r="BV345" s="84">
        <f t="shared" si="354"/>
        <v>0</v>
      </c>
      <c r="BW345" s="2">
        <f t="shared" si="355"/>
        <v>0</v>
      </c>
      <c r="BX345" s="2">
        <f t="shared" si="356"/>
        <v>0</v>
      </c>
      <c r="BY345" s="2">
        <f t="shared" si="357"/>
        <v>0</v>
      </c>
      <c r="BZ345" s="83" t="str">
        <f t="shared" si="358"/>
        <v>N.A.</v>
      </c>
      <c r="CA345" s="2">
        <f t="shared" si="359"/>
        <v>64621228</v>
      </c>
    </row>
    <row r="346" spans="1:79" x14ac:dyDescent="0.2">
      <c r="A346">
        <v>339</v>
      </c>
      <c r="B346" s="2">
        <v>11</v>
      </c>
      <c r="C346" s="2">
        <v>6822</v>
      </c>
      <c r="D346" s="2" t="s">
        <v>305</v>
      </c>
      <c r="E346" s="2">
        <v>14054158</v>
      </c>
      <c r="F346" s="2">
        <v>4031.1</v>
      </c>
      <c r="G346" s="2">
        <v>4931</v>
      </c>
      <c r="H346" s="2">
        <v>19877354</v>
      </c>
      <c r="I346" s="2">
        <v>0</v>
      </c>
      <c r="J346" s="82"/>
      <c r="K346" s="2">
        <v>4484</v>
      </c>
      <c r="L346" s="2">
        <f t="shared" si="302"/>
        <v>5128</v>
      </c>
      <c r="M346" s="2">
        <f t="shared" si="303"/>
        <v>22993952</v>
      </c>
      <c r="N346" s="2">
        <f t="shared" si="304"/>
        <v>0</v>
      </c>
      <c r="O346" s="2">
        <f t="shared" si="305"/>
        <v>0</v>
      </c>
      <c r="P346" s="2">
        <f t="shared" si="306"/>
        <v>0</v>
      </c>
      <c r="Q346" s="2">
        <f t="shared" si="307"/>
        <v>0</v>
      </c>
      <c r="R346" s="84">
        <f t="shared" si="308"/>
        <v>0</v>
      </c>
      <c r="S346" s="2">
        <f t="shared" si="309"/>
        <v>0</v>
      </c>
      <c r="T346" s="2">
        <f t="shared" si="310"/>
        <v>0</v>
      </c>
      <c r="U346" s="2">
        <f t="shared" si="311"/>
        <v>0</v>
      </c>
      <c r="V346" s="83" t="str">
        <f t="shared" si="300"/>
        <v>N.A.</v>
      </c>
      <c r="W346" s="2">
        <f t="shared" si="312"/>
        <v>22993952</v>
      </c>
      <c r="X346" s="82"/>
      <c r="Y346" s="2">
        <v>4981</v>
      </c>
      <c r="Z346">
        <f t="shared" si="313"/>
        <v>5333</v>
      </c>
      <c r="AA346">
        <f t="shared" si="314"/>
        <v>26563673</v>
      </c>
      <c r="AB346" s="2">
        <f t="shared" si="315"/>
        <v>0</v>
      </c>
      <c r="AC346" s="2">
        <f t="shared" si="316"/>
        <v>0</v>
      </c>
      <c r="AD346" s="2">
        <f t="shared" si="317"/>
        <v>0</v>
      </c>
      <c r="AE346" s="2">
        <f t="shared" si="318"/>
        <v>0</v>
      </c>
      <c r="AF346" s="84">
        <f t="shared" si="319"/>
        <v>0</v>
      </c>
      <c r="AG346" s="2">
        <f t="shared" si="320"/>
        <v>0</v>
      </c>
      <c r="AH346" s="2">
        <f t="shared" si="321"/>
        <v>0</v>
      </c>
      <c r="AI346" s="2">
        <f t="shared" si="322"/>
        <v>0</v>
      </c>
      <c r="AJ346" s="83" t="str">
        <f t="shared" si="323"/>
        <v>N.A.</v>
      </c>
      <c r="AK346" s="2">
        <f t="shared" si="324"/>
        <v>26563673</v>
      </c>
      <c r="AM346" s="2">
        <v>5471</v>
      </c>
      <c r="AN346">
        <f t="shared" si="325"/>
        <v>5546</v>
      </c>
      <c r="AO346">
        <f t="shared" si="326"/>
        <v>30342166</v>
      </c>
      <c r="AP346" s="2">
        <f t="shared" si="301"/>
        <v>0</v>
      </c>
      <c r="AQ346" s="2">
        <f t="shared" si="327"/>
        <v>0</v>
      </c>
      <c r="AR346" s="2">
        <f t="shared" si="328"/>
        <v>0</v>
      </c>
      <c r="AS346" s="2">
        <f t="shared" si="329"/>
        <v>0</v>
      </c>
      <c r="AT346" s="84">
        <f t="shared" si="330"/>
        <v>0</v>
      </c>
      <c r="AU346" s="2">
        <f t="shared" si="331"/>
        <v>0</v>
      </c>
      <c r="AV346" s="2">
        <f t="shared" si="332"/>
        <v>0</v>
      </c>
      <c r="AW346" s="2">
        <f t="shared" si="333"/>
        <v>0</v>
      </c>
      <c r="AX346" s="83" t="str">
        <f t="shared" si="334"/>
        <v>N.A.</v>
      </c>
      <c r="AY346" s="2">
        <f t="shared" si="335"/>
        <v>30342166</v>
      </c>
      <c r="AZ346" s="82"/>
      <c r="BA346" s="2">
        <v>6009</v>
      </c>
      <c r="BB346">
        <f t="shared" si="336"/>
        <v>5768</v>
      </c>
      <c r="BC346">
        <f t="shared" si="337"/>
        <v>34659912</v>
      </c>
      <c r="BD346" s="2">
        <f t="shared" si="338"/>
        <v>0</v>
      </c>
      <c r="BE346" s="2">
        <f t="shared" si="339"/>
        <v>0</v>
      </c>
      <c r="BF346" s="2">
        <f t="shared" si="340"/>
        <v>0</v>
      </c>
      <c r="BG346" s="2">
        <f t="shared" si="341"/>
        <v>0</v>
      </c>
      <c r="BH346" s="84">
        <f t="shared" si="342"/>
        <v>0</v>
      </c>
      <c r="BI346" s="2">
        <f t="shared" si="343"/>
        <v>0</v>
      </c>
      <c r="BJ346" s="2">
        <f t="shared" si="344"/>
        <v>0</v>
      </c>
      <c r="BK346" s="2">
        <f t="shared" si="345"/>
        <v>0</v>
      </c>
      <c r="BL346" s="83" t="str">
        <f t="shared" si="346"/>
        <v>N.A.</v>
      </c>
      <c r="BM346" s="2">
        <f t="shared" si="347"/>
        <v>34659912</v>
      </c>
      <c r="BO346" s="2">
        <v>6506</v>
      </c>
      <c r="BP346">
        <f t="shared" si="348"/>
        <v>5999</v>
      </c>
      <c r="BQ346">
        <f t="shared" si="349"/>
        <v>39029494</v>
      </c>
      <c r="BR346" s="2">
        <f t="shared" si="350"/>
        <v>0</v>
      </c>
      <c r="BS346" s="2">
        <f t="shared" si="351"/>
        <v>0</v>
      </c>
      <c r="BT346" s="2">
        <f t="shared" si="352"/>
        <v>0</v>
      </c>
      <c r="BU346" s="2">
        <f t="shared" si="353"/>
        <v>0</v>
      </c>
      <c r="BV346" s="84">
        <f t="shared" si="354"/>
        <v>0</v>
      </c>
      <c r="BW346" s="2">
        <f t="shared" si="355"/>
        <v>0</v>
      </c>
      <c r="BX346" s="2">
        <f t="shared" si="356"/>
        <v>0</v>
      </c>
      <c r="BY346" s="2">
        <f t="shared" si="357"/>
        <v>0</v>
      </c>
      <c r="BZ346" s="83" t="str">
        <f t="shared" si="358"/>
        <v>N.A.</v>
      </c>
      <c r="CA346" s="2">
        <f t="shared" si="359"/>
        <v>39029494</v>
      </c>
    </row>
    <row r="347" spans="1:79" x14ac:dyDescent="0.2">
      <c r="A347">
        <v>340</v>
      </c>
      <c r="B347" s="2">
        <v>7</v>
      </c>
      <c r="C347" s="2">
        <v>6840</v>
      </c>
      <c r="D347" s="2" t="s">
        <v>306</v>
      </c>
      <c r="E347" s="2">
        <v>8951118</v>
      </c>
      <c r="F347" s="2">
        <v>1847.6</v>
      </c>
      <c r="G347" s="2">
        <v>4931</v>
      </c>
      <c r="H347" s="2">
        <v>9110516</v>
      </c>
      <c r="I347" s="2">
        <v>69345</v>
      </c>
      <c r="J347" s="82"/>
      <c r="K347" s="2">
        <v>1853</v>
      </c>
      <c r="L347" s="2">
        <f t="shared" si="302"/>
        <v>5128</v>
      </c>
      <c r="M347" s="2">
        <f t="shared" si="303"/>
        <v>9502184</v>
      </c>
      <c r="N347" s="2">
        <f t="shared" si="304"/>
        <v>0</v>
      </c>
      <c r="O347" s="2">
        <f t="shared" si="305"/>
        <v>0</v>
      </c>
      <c r="P347" s="2">
        <f t="shared" si="306"/>
        <v>0</v>
      </c>
      <c r="Q347" s="2">
        <f t="shared" si="307"/>
        <v>0</v>
      </c>
      <c r="R347" s="84">
        <f t="shared" si="308"/>
        <v>0</v>
      </c>
      <c r="S347" s="2">
        <f t="shared" si="309"/>
        <v>0</v>
      </c>
      <c r="T347" s="2">
        <f t="shared" si="310"/>
        <v>0</v>
      </c>
      <c r="U347" s="2">
        <f t="shared" si="311"/>
        <v>0</v>
      </c>
      <c r="V347" s="83" t="str">
        <f t="shared" si="300"/>
        <v>N.A.</v>
      </c>
      <c r="W347" s="2">
        <f t="shared" si="312"/>
        <v>9502184</v>
      </c>
      <c r="X347" s="82"/>
      <c r="Y347" s="2">
        <v>1835</v>
      </c>
      <c r="Z347">
        <f t="shared" si="313"/>
        <v>5333</v>
      </c>
      <c r="AA347">
        <f t="shared" si="314"/>
        <v>9786055</v>
      </c>
      <c r="AB347" s="2">
        <f t="shared" si="315"/>
        <v>0</v>
      </c>
      <c r="AC347" s="2">
        <f t="shared" si="316"/>
        <v>0</v>
      </c>
      <c r="AD347" s="2">
        <f t="shared" si="317"/>
        <v>0</v>
      </c>
      <c r="AE347" s="2">
        <f t="shared" si="318"/>
        <v>0</v>
      </c>
      <c r="AF347" s="84">
        <f t="shared" si="319"/>
        <v>0</v>
      </c>
      <c r="AG347" s="2">
        <f t="shared" si="320"/>
        <v>0</v>
      </c>
      <c r="AH347" s="2">
        <f t="shared" si="321"/>
        <v>0</v>
      </c>
      <c r="AI347" s="2">
        <f t="shared" si="322"/>
        <v>0</v>
      </c>
      <c r="AJ347" s="83" t="str">
        <f t="shared" si="323"/>
        <v>N.A.</v>
      </c>
      <c r="AK347" s="2">
        <f t="shared" si="324"/>
        <v>9786055</v>
      </c>
      <c r="AM347" s="2">
        <v>1852</v>
      </c>
      <c r="AN347">
        <f t="shared" si="325"/>
        <v>5546</v>
      </c>
      <c r="AO347">
        <f t="shared" si="326"/>
        <v>10271192</v>
      </c>
      <c r="AP347" s="2">
        <f t="shared" si="301"/>
        <v>0</v>
      </c>
      <c r="AQ347" s="2">
        <f t="shared" si="327"/>
        <v>0</v>
      </c>
      <c r="AR347" s="2">
        <f t="shared" si="328"/>
        <v>0</v>
      </c>
      <c r="AS347" s="2">
        <f t="shared" si="329"/>
        <v>0</v>
      </c>
      <c r="AT347" s="84">
        <f t="shared" si="330"/>
        <v>0</v>
      </c>
      <c r="AU347" s="2">
        <f t="shared" si="331"/>
        <v>0</v>
      </c>
      <c r="AV347" s="2">
        <f t="shared" si="332"/>
        <v>0</v>
      </c>
      <c r="AW347" s="2">
        <f t="shared" si="333"/>
        <v>0</v>
      </c>
      <c r="AX347" s="83" t="str">
        <f t="shared" si="334"/>
        <v>N.A.</v>
      </c>
      <c r="AY347" s="2">
        <f t="shared" si="335"/>
        <v>10271192</v>
      </c>
      <c r="AZ347" s="82"/>
      <c r="BA347" s="2">
        <v>1839</v>
      </c>
      <c r="BB347">
        <f t="shared" si="336"/>
        <v>5768</v>
      </c>
      <c r="BC347">
        <f t="shared" si="337"/>
        <v>10607352</v>
      </c>
      <c r="BD347" s="2">
        <f t="shared" si="338"/>
        <v>0</v>
      </c>
      <c r="BE347" s="2">
        <f t="shared" si="339"/>
        <v>0</v>
      </c>
      <c r="BF347" s="2">
        <f t="shared" si="340"/>
        <v>0</v>
      </c>
      <c r="BG347" s="2">
        <f t="shared" si="341"/>
        <v>0</v>
      </c>
      <c r="BH347" s="84">
        <f t="shared" si="342"/>
        <v>0</v>
      </c>
      <c r="BI347" s="2">
        <f t="shared" si="343"/>
        <v>0</v>
      </c>
      <c r="BJ347" s="2">
        <f t="shared" si="344"/>
        <v>0</v>
      </c>
      <c r="BK347" s="2">
        <f t="shared" si="345"/>
        <v>0</v>
      </c>
      <c r="BL347" s="83" t="str">
        <f t="shared" si="346"/>
        <v>N.A.</v>
      </c>
      <c r="BM347" s="2">
        <f t="shared" si="347"/>
        <v>10607352</v>
      </c>
      <c r="BO347" s="2">
        <v>1831</v>
      </c>
      <c r="BP347">
        <f t="shared" si="348"/>
        <v>5999</v>
      </c>
      <c r="BQ347">
        <f t="shared" si="349"/>
        <v>10984169</v>
      </c>
      <c r="BR347" s="2">
        <f t="shared" si="350"/>
        <v>0</v>
      </c>
      <c r="BS347" s="2">
        <f t="shared" si="351"/>
        <v>0</v>
      </c>
      <c r="BT347" s="2">
        <f t="shared" si="352"/>
        <v>0</v>
      </c>
      <c r="BU347" s="2">
        <f t="shared" si="353"/>
        <v>0</v>
      </c>
      <c r="BV347" s="84">
        <f t="shared" si="354"/>
        <v>0</v>
      </c>
      <c r="BW347" s="2">
        <f t="shared" si="355"/>
        <v>0</v>
      </c>
      <c r="BX347" s="2">
        <f t="shared" si="356"/>
        <v>0</v>
      </c>
      <c r="BY347" s="2">
        <f t="shared" si="357"/>
        <v>0</v>
      </c>
      <c r="BZ347" s="83" t="str">
        <f t="shared" si="358"/>
        <v>N.A.</v>
      </c>
      <c r="CA347" s="2">
        <f t="shared" si="359"/>
        <v>10984169</v>
      </c>
    </row>
    <row r="348" spans="1:79" x14ac:dyDescent="0.2">
      <c r="A348">
        <v>341</v>
      </c>
      <c r="B348" s="2">
        <v>15</v>
      </c>
      <c r="C348" s="2">
        <v>6854</v>
      </c>
      <c r="D348" s="2" t="s">
        <v>307</v>
      </c>
      <c r="E348" s="2">
        <v>3200381</v>
      </c>
      <c r="F348" s="2">
        <v>578</v>
      </c>
      <c r="G348" s="2">
        <v>4931</v>
      </c>
      <c r="H348" s="2">
        <v>2850118</v>
      </c>
      <c r="I348" s="2">
        <v>280210</v>
      </c>
      <c r="J348" s="82"/>
      <c r="K348" s="2">
        <v>576</v>
      </c>
      <c r="L348" s="2">
        <f t="shared" si="302"/>
        <v>5128</v>
      </c>
      <c r="M348" s="2">
        <f t="shared" si="303"/>
        <v>2953728</v>
      </c>
      <c r="N348" s="2">
        <f t="shared" si="304"/>
        <v>172657</v>
      </c>
      <c r="O348" s="2">
        <f t="shared" si="305"/>
        <v>0</v>
      </c>
      <c r="P348" s="2">
        <f t="shared" si="306"/>
        <v>172657</v>
      </c>
      <c r="Q348" s="2">
        <f t="shared" si="307"/>
        <v>0</v>
      </c>
      <c r="R348" s="84">
        <f t="shared" si="308"/>
        <v>172657</v>
      </c>
      <c r="S348" s="2">
        <f t="shared" si="309"/>
        <v>2</v>
      </c>
      <c r="T348" s="2">
        <f t="shared" si="310"/>
        <v>0</v>
      </c>
      <c r="U348" s="2">
        <f t="shared" si="311"/>
        <v>2</v>
      </c>
      <c r="V348" s="83" t="str">
        <f t="shared" si="300"/>
        <v>70% Adj.</v>
      </c>
      <c r="W348" s="2">
        <f t="shared" si="312"/>
        <v>3126385</v>
      </c>
      <c r="X348" s="82"/>
      <c r="Y348" s="2">
        <v>583</v>
      </c>
      <c r="Z348">
        <f t="shared" si="313"/>
        <v>5333</v>
      </c>
      <c r="AA348">
        <f t="shared" si="314"/>
        <v>3109139</v>
      </c>
      <c r="AB348" s="2">
        <f t="shared" si="315"/>
        <v>54745</v>
      </c>
      <c r="AC348" s="2">
        <f t="shared" si="316"/>
        <v>0</v>
      </c>
      <c r="AD348" s="2">
        <f t="shared" si="317"/>
        <v>54745</v>
      </c>
      <c r="AE348" s="2">
        <f t="shared" si="318"/>
        <v>0</v>
      </c>
      <c r="AF348" s="84">
        <f t="shared" si="319"/>
        <v>54745</v>
      </c>
      <c r="AG348" s="2">
        <f t="shared" si="320"/>
        <v>2</v>
      </c>
      <c r="AH348" s="2">
        <f t="shared" si="321"/>
        <v>0</v>
      </c>
      <c r="AI348" s="2">
        <f t="shared" si="322"/>
        <v>2</v>
      </c>
      <c r="AJ348" s="83" t="str">
        <f t="shared" si="323"/>
        <v>60% Adj.</v>
      </c>
      <c r="AK348" s="2">
        <f t="shared" si="324"/>
        <v>3163884</v>
      </c>
      <c r="AM348" s="2">
        <v>580</v>
      </c>
      <c r="AN348">
        <f t="shared" si="325"/>
        <v>5546</v>
      </c>
      <c r="AO348">
        <f t="shared" si="326"/>
        <v>3216680</v>
      </c>
      <c r="AP348" s="2">
        <f t="shared" si="301"/>
        <v>0</v>
      </c>
      <c r="AQ348" s="2">
        <f t="shared" si="327"/>
        <v>0</v>
      </c>
      <c r="AR348" s="2">
        <f t="shared" si="328"/>
        <v>0</v>
      </c>
      <c r="AS348" s="2">
        <f t="shared" si="329"/>
        <v>0</v>
      </c>
      <c r="AT348" s="84">
        <f t="shared" si="330"/>
        <v>0</v>
      </c>
      <c r="AU348" s="2">
        <f t="shared" si="331"/>
        <v>0</v>
      </c>
      <c r="AV348" s="2">
        <f t="shared" si="332"/>
        <v>0</v>
      </c>
      <c r="AW348" s="2">
        <f t="shared" si="333"/>
        <v>0</v>
      </c>
      <c r="AX348" s="83" t="str">
        <f t="shared" si="334"/>
        <v>N.A.</v>
      </c>
      <c r="AY348" s="2">
        <f t="shared" si="335"/>
        <v>3216680</v>
      </c>
      <c r="AZ348" s="82"/>
      <c r="BA348" s="2">
        <v>573</v>
      </c>
      <c r="BB348">
        <f t="shared" si="336"/>
        <v>5768</v>
      </c>
      <c r="BC348">
        <f t="shared" si="337"/>
        <v>3305064</v>
      </c>
      <c r="BD348" s="2">
        <f t="shared" si="338"/>
        <v>0</v>
      </c>
      <c r="BE348" s="2">
        <f t="shared" si="339"/>
        <v>0</v>
      </c>
      <c r="BF348" s="2">
        <f t="shared" si="340"/>
        <v>0</v>
      </c>
      <c r="BG348" s="2">
        <f t="shared" si="341"/>
        <v>0</v>
      </c>
      <c r="BH348" s="84">
        <f t="shared" si="342"/>
        <v>0</v>
      </c>
      <c r="BI348" s="2">
        <f t="shared" si="343"/>
        <v>0</v>
      </c>
      <c r="BJ348" s="2">
        <f t="shared" si="344"/>
        <v>0</v>
      </c>
      <c r="BK348" s="2">
        <f t="shared" si="345"/>
        <v>0</v>
      </c>
      <c r="BL348" s="83" t="str">
        <f t="shared" si="346"/>
        <v>N.A.</v>
      </c>
      <c r="BM348" s="2">
        <f t="shared" si="347"/>
        <v>3305064</v>
      </c>
      <c r="BO348" s="2">
        <v>575</v>
      </c>
      <c r="BP348">
        <f t="shared" si="348"/>
        <v>5999</v>
      </c>
      <c r="BQ348">
        <f t="shared" si="349"/>
        <v>3449425</v>
      </c>
      <c r="BR348" s="2">
        <f t="shared" si="350"/>
        <v>0</v>
      </c>
      <c r="BS348" s="2">
        <f t="shared" si="351"/>
        <v>0</v>
      </c>
      <c r="BT348" s="2">
        <f t="shared" si="352"/>
        <v>0</v>
      </c>
      <c r="BU348" s="2">
        <f t="shared" si="353"/>
        <v>0</v>
      </c>
      <c r="BV348" s="84">
        <f t="shared" si="354"/>
        <v>0</v>
      </c>
      <c r="BW348" s="2">
        <f t="shared" si="355"/>
        <v>0</v>
      </c>
      <c r="BX348" s="2">
        <f t="shared" si="356"/>
        <v>0</v>
      </c>
      <c r="BY348" s="2">
        <f t="shared" si="357"/>
        <v>0</v>
      </c>
      <c r="BZ348" s="83" t="str">
        <f t="shared" si="358"/>
        <v>N.A.</v>
      </c>
      <c r="CA348" s="2">
        <f t="shared" si="359"/>
        <v>3449425</v>
      </c>
    </row>
    <row r="349" spans="1:79" x14ac:dyDescent="0.2">
      <c r="A349">
        <v>342</v>
      </c>
      <c r="B349" s="2">
        <v>5</v>
      </c>
      <c r="C349" s="2">
        <v>6867</v>
      </c>
      <c r="D349" s="2" t="s">
        <v>308</v>
      </c>
      <c r="E349" s="2">
        <v>7692960</v>
      </c>
      <c r="F349" s="2">
        <v>1646.3</v>
      </c>
      <c r="G349" s="2">
        <v>4931</v>
      </c>
      <c r="H349" s="2">
        <v>8117905</v>
      </c>
      <c r="I349" s="2">
        <v>0</v>
      </c>
      <c r="J349" s="82"/>
      <c r="K349" s="2">
        <v>1655</v>
      </c>
      <c r="L349" s="2">
        <f t="shared" si="302"/>
        <v>5128</v>
      </c>
      <c r="M349" s="2">
        <f t="shared" si="303"/>
        <v>8486840</v>
      </c>
      <c r="N349" s="2">
        <f t="shared" si="304"/>
        <v>0</v>
      </c>
      <c r="O349" s="2">
        <f t="shared" si="305"/>
        <v>0</v>
      </c>
      <c r="P349" s="2">
        <f t="shared" si="306"/>
        <v>0</v>
      </c>
      <c r="Q349" s="2">
        <f t="shared" si="307"/>
        <v>0</v>
      </c>
      <c r="R349" s="84">
        <f t="shared" si="308"/>
        <v>0</v>
      </c>
      <c r="S349" s="2">
        <f t="shared" si="309"/>
        <v>0</v>
      </c>
      <c r="T349" s="2">
        <f t="shared" si="310"/>
        <v>0</v>
      </c>
      <c r="U349" s="2">
        <f t="shared" si="311"/>
        <v>0</v>
      </c>
      <c r="V349" s="83" t="str">
        <f t="shared" si="300"/>
        <v>N.A.</v>
      </c>
      <c r="W349" s="2">
        <f t="shared" si="312"/>
        <v>8486840</v>
      </c>
      <c r="X349" s="82"/>
      <c r="Y349" s="2">
        <v>1650</v>
      </c>
      <c r="Z349">
        <f t="shared" si="313"/>
        <v>5333</v>
      </c>
      <c r="AA349">
        <f t="shared" si="314"/>
        <v>8799450</v>
      </c>
      <c r="AB349" s="2">
        <f t="shared" si="315"/>
        <v>0</v>
      </c>
      <c r="AC349" s="2">
        <f t="shared" si="316"/>
        <v>0</v>
      </c>
      <c r="AD349" s="2">
        <f t="shared" si="317"/>
        <v>0</v>
      </c>
      <c r="AE349" s="2">
        <f t="shared" si="318"/>
        <v>0</v>
      </c>
      <c r="AF349" s="84">
        <f t="shared" si="319"/>
        <v>0</v>
      </c>
      <c r="AG349" s="2">
        <f t="shared" si="320"/>
        <v>0</v>
      </c>
      <c r="AH349" s="2">
        <f t="shared" si="321"/>
        <v>0</v>
      </c>
      <c r="AI349" s="2">
        <f t="shared" si="322"/>
        <v>0</v>
      </c>
      <c r="AJ349" s="83" t="str">
        <f t="shared" si="323"/>
        <v>N.A.</v>
      </c>
      <c r="AK349" s="2">
        <f t="shared" si="324"/>
        <v>8799450</v>
      </c>
      <c r="AM349" s="2">
        <v>1649</v>
      </c>
      <c r="AN349">
        <f t="shared" si="325"/>
        <v>5546</v>
      </c>
      <c r="AO349">
        <f t="shared" si="326"/>
        <v>9145354</v>
      </c>
      <c r="AP349" s="2">
        <f t="shared" si="301"/>
        <v>0</v>
      </c>
      <c r="AQ349" s="2">
        <f t="shared" si="327"/>
        <v>0</v>
      </c>
      <c r="AR349" s="2">
        <f t="shared" si="328"/>
        <v>0</v>
      </c>
      <c r="AS349" s="2">
        <f t="shared" si="329"/>
        <v>0</v>
      </c>
      <c r="AT349" s="84">
        <f t="shared" si="330"/>
        <v>0</v>
      </c>
      <c r="AU349" s="2">
        <f t="shared" si="331"/>
        <v>0</v>
      </c>
      <c r="AV349" s="2">
        <f t="shared" si="332"/>
        <v>0</v>
      </c>
      <c r="AW349" s="2">
        <f t="shared" si="333"/>
        <v>0</v>
      </c>
      <c r="AX349" s="83" t="str">
        <f t="shared" si="334"/>
        <v>N.A.</v>
      </c>
      <c r="AY349" s="2">
        <f t="shared" si="335"/>
        <v>9145354</v>
      </c>
      <c r="AZ349" s="82"/>
      <c r="BA349" s="2">
        <v>1615</v>
      </c>
      <c r="BB349">
        <f t="shared" si="336"/>
        <v>5768</v>
      </c>
      <c r="BC349">
        <f t="shared" si="337"/>
        <v>9315320</v>
      </c>
      <c r="BD349" s="2">
        <f t="shared" si="338"/>
        <v>0</v>
      </c>
      <c r="BE349" s="2">
        <f t="shared" si="339"/>
        <v>0</v>
      </c>
      <c r="BF349" s="2">
        <f t="shared" si="340"/>
        <v>0</v>
      </c>
      <c r="BG349" s="2">
        <f t="shared" si="341"/>
        <v>0</v>
      </c>
      <c r="BH349" s="84">
        <f t="shared" si="342"/>
        <v>0</v>
      </c>
      <c r="BI349" s="2">
        <f t="shared" si="343"/>
        <v>0</v>
      </c>
      <c r="BJ349" s="2">
        <f t="shared" si="344"/>
        <v>0</v>
      </c>
      <c r="BK349" s="2">
        <f t="shared" si="345"/>
        <v>0</v>
      </c>
      <c r="BL349" s="83" t="str">
        <f t="shared" si="346"/>
        <v>N.A.</v>
      </c>
      <c r="BM349" s="2">
        <f t="shared" si="347"/>
        <v>9315320</v>
      </c>
      <c r="BO349" s="2">
        <v>1623</v>
      </c>
      <c r="BP349">
        <f t="shared" si="348"/>
        <v>5999</v>
      </c>
      <c r="BQ349">
        <f t="shared" si="349"/>
        <v>9736377</v>
      </c>
      <c r="BR349" s="2">
        <f t="shared" si="350"/>
        <v>0</v>
      </c>
      <c r="BS349" s="2">
        <f t="shared" si="351"/>
        <v>0</v>
      </c>
      <c r="BT349" s="2">
        <f t="shared" si="352"/>
        <v>0</v>
      </c>
      <c r="BU349" s="2">
        <f t="shared" si="353"/>
        <v>0</v>
      </c>
      <c r="BV349" s="84">
        <f t="shared" si="354"/>
        <v>0</v>
      </c>
      <c r="BW349" s="2">
        <f t="shared" si="355"/>
        <v>0</v>
      </c>
      <c r="BX349" s="2">
        <f t="shared" si="356"/>
        <v>0</v>
      </c>
      <c r="BY349" s="2">
        <f t="shared" si="357"/>
        <v>0</v>
      </c>
      <c r="BZ349" s="83" t="str">
        <f t="shared" si="358"/>
        <v>N.A.</v>
      </c>
      <c r="CA349" s="2">
        <f t="shared" si="359"/>
        <v>9736377</v>
      </c>
    </row>
    <row r="350" spans="1:79" x14ac:dyDescent="0.2">
      <c r="A350">
        <v>343</v>
      </c>
      <c r="B350" s="2">
        <v>5</v>
      </c>
      <c r="C350" s="2">
        <v>6921</v>
      </c>
      <c r="D350" s="2" t="s">
        <v>309</v>
      </c>
      <c r="E350" s="2">
        <v>1988386</v>
      </c>
      <c r="F350" s="2">
        <v>353.1</v>
      </c>
      <c r="G350" s="2">
        <v>4983</v>
      </c>
      <c r="H350" s="2">
        <v>1759497</v>
      </c>
      <c r="I350" s="2">
        <v>183111</v>
      </c>
      <c r="J350" s="82"/>
      <c r="K350" s="2">
        <v>348</v>
      </c>
      <c r="L350" s="2">
        <f t="shared" si="302"/>
        <v>5180</v>
      </c>
      <c r="M350" s="2">
        <f t="shared" si="303"/>
        <v>1802640</v>
      </c>
      <c r="N350" s="2">
        <f t="shared" si="304"/>
        <v>130022</v>
      </c>
      <c r="O350" s="2">
        <f t="shared" si="305"/>
        <v>0</v>
      </c>
      <c r="P350" s="2">
        <f t="shared" si="306"/>
        <v>130022</v>
      </c>
      <c r="Q350" s="2">
        <f t="shared" si="307"/>
        <v>0</v>
      </c>
      <c r="R350" s="84">
        <f t="shared" si="308"/>
        <v>130022</v>
      </c>
      <c r="S350" s="2">
        <f t="shared" si="309"/>
        <v>2</v>
      </c>
      <c r="T350" s="2">
        <f t="shared" si="310"/>
        <v>0</v>
      </c>
      <c r="U350" s="2">
        <f t="shared" si="311"/>
        <v>2</v>
      </c>
      <c r="V350" s="83" t="str">
        <f t="shared" si="300"/>
        <v>70% Adj.</v>
      </c>
      <c r="W350" s="2">
        <f t="shared" si="312"/>
        <v>1932662</v>
      </c>
      <c r="X350" s="82"/>
      <c r="Y350" s="2">
        <v>334</v>
      </c>
      <c r="Z350">
        <f t="shared" si="313"/>
        <v>5385</v>
      </c>
      <c r="AA350">
        <f t="shared" si="314"/>
        <v>1798590</v>
      </c>
      <c r="AB350" s="2">
        <f t="shared" si="315"/>
        <v>113878</v>
      </c>
      <c r="AC350" s="2">
        <f t="shared" si="316"/>
        <v>22076</v>
      </c>
      <c r="AD350" s="2">
        <f t="shared" si="317"/>
        <v>113878</v>
      </c>
      <c r="AE350" s="2">
        <f t="shared" si="318"/>
        <v>0</v>
      </c>
      <c r="AF350" s="84">
        <f t="shared" si="319"/>
        <v>113878</v>
      </c>
      <c r="AG350" s="2">
        <f t="shared" si="320"/>
        <v>2</v>
      </c>
      <c r="AH350" s="2">
        <f t="shared" si="321"/>
        <v>0</v>
      </c>
      <c r="AI350" s="2">
        <f t="shared" si="322"/>
        <v>2</v>
      </c>
      <c r="AJ350" s="83" t="str">
        <f t="shared" si="323"/>
        <v>60% Adj.</v>
      </c>
      <c r="AK350" s="2">
        <f t="shared" si="324"/>
        <v>1912468</v>
      </c>
      <c r="AM350" s="2">
        <v>328</v>
      </c>
      <c r="AN350">
        <f t="shared" si="325"/>
        <v>5598</v>
      </c>
      <c r="AO350">
        <f t="shared" si="326"/>
        <v>1836144</v>
      </c>
      <c r="AP350" s="2">
        <f t="shared" si="301"/>
        <v>76121</v>
      </c>
      <c r="AQ350" s="2">
        <f t="shared" si="327"/>
        <v>0</v>
      </c>
      <c r="AR350" s="2">
        <f t="shared" si="328"/>
        <v>76121</v>
      </c>
      <c r="AS350" s="2">
        <f t="shared" si="329"/>
        <v>0</v>
      </c>
      <c r="AT350" s="84">
        <f t="shared" si="330"/>
        <v>76121</v>
      </c>
      <c r="AU350" s="2">
        <f t="shared" si="331"/>
        <v>2</v>
      </c>
      <c r="AV350" s="2">
        <f t="shared" si="332"/>
        <v>0</v>
      </c>
      <c r="AW350" s="2">
        <f t="shared" si="333"/>
        <v>2</v>
      </c>
      <c r="AX350" s="83" t="str">
        <f t="shared" si="334"/>
        <v>50% Adj.</v>
      </c>
      <c r="AY350" s="2">
        <f t="shared" si="335"/>
        <v>1912265</v>
      </c>
      <c r="AZ350" s="82"/>
      <c r="BA350" s="2">
        <v>325</v>
      </c>
      <c r="BB350">
        <f t="shared" si="336"/>
        <v>5820</v>
      </c>
      <c r="BC350">
        <f t="shared" si="337"/>
        <v>1891500</v>
      </c>
      <c r="BD350" s="2">
        <f t="shared" si="338"/>
        <v>38754</v>
      </c>
      <c r="BE350" s="2">
        <f t="shared" si="339"/>
        <v>0</v>
      </c>
      <c r="BF350" s="2">
        <f t="shared" si="340"/>
        <v>38754</v>
      </c>
      <c r="BG350" s="2">
        <f t="shared" si="341"/>
        <v>0</v>
      </c>
      <c r="BH350" s="84">
        <f t="shared" si="342"/>
        <v>38754</v>
      </c>
      <c r="BI350" s="2">
        <f t="shared" si="343"/>
        <v>2</v>
      </c>
      <c r="BJ350" s="2">
        <f t="shared" si="344"/>
        <v>0</v>
      </c>
      <c r="BK350" s="2">
        <f t="shared" si="345"/>
        <v>2</v>
      </c>
      <c r="BL350" s="83" t="str">
        <f t="shared" si="346"/>
        <v>40% Adj.</v>
      </c>
      <c r="BM350" s="2">
        <f t="shared" si="347"/>
        <v>1930254</v>
      </c>
      <c r="BO350" s="2">
        <v>316</v>
      </c>
      <c r="BP350">
        <f t="shared" si="348"/>
        <v>6051</v>
      </c>
      <c r="BQ350">
        <f t="shared" si="349"/>
        <v>1912116</v>
      </c>
      <c r="BR350" s="2">
        <f t="shared" si="350"/>
        <v>22881</v>
      </c>
      <c r="BS350" s="2">
        <f t="shared" si="351"/>
        <v>0</v>
      </c>
      <c r="BT350" s="2">
        <f t="shared" si="352"/>
        <v>22881</v>
      </c>
      <c r="BU350" s="2">
        <f t="shared" si="353"/>
        <v>0</v>
      </c>
      <c r="BV350" s="84">
        <f t="shared" si="354"/>
        <v>22881</v>
      </c>
      <c r="BW350" s="2">
        <f t="shared" si="355"/>
        <v>2</v>
      </c>
      <c r="BX350" s="2">
        <f t="shared" si="356"/>
        <v>0</v>
      </c>
      <c r="BY350" s="2">
        <f t="shared" si="357"/>
        <v>2</v>
      </c>
      <c r="BZ350" s="83" t="str">
        <f t="shared" si="358"/>
        <v>30% Adj.</v>
      </c>
      <c r="CA350" s="2">
        <f t="shared" si="359"/>
        <v>1934997</v>
      </c>
    </row>
    <row r="351" spans="1:79" x14ac:dyDescent="0.2">
      <c r="A351">
        <v>344</v>
      </c>
      <c r="B351" s="2">
        <v>10</v>
      </c>
      <c r="C351" s="2">
        <v>6930</v>
      </c>
      <c r="D351" s="2" t="s">
        <v>310</v>
      </c>
      <c r="E351" s="2">
        <v>3754764</v>
      </c>
      <c r="F351" s="2">
        <v>774.6</v>
      </c>
      <c r="G351" s="2">
        <v>4963</v>
      </c>
      <c r="H351" s="2">
        <v>3844340</v>
      </c>
      <c r="I351" s="2">
        <v>0</v>
      </c>
      <c r="J351" s="82"/>
      <c r="K351" s="2">
        <v>763</v>
      </c>
      <c r="L351" s="2">
        <f t="shared" si="302"/>
        <v>5160</v>
      </c>
      <c r="M351" s="2">
        <f t="shared" si="303"/>
        <v>3937080</v>
      </c>
      <c r="N351" s="2">
        <f t="shared" si="304"/>
        <v>0</v>
      </c>
      <c r="O351" s="2">
        <f t="shared" si="305"/>
        <v>0</v>
      </c>
      <c r="P351" s="2">
        <f t="shared" si="306"/>
        <v>0</v>
      </c>
      <c r="Q351" s="2">
        <f t="shared" si="307"/>
        <v>0</v>
      </c>
      <c r="R351" s="84">
        <f t="shared" si="308"/>
        <v>0</v>
      </c>
      <c r="S351" s="2">
        <f t="shared" si="309"/>
        <v>0</v>
      </c>
      <c r="T351" s="2">
        <f t="shared" si="310"/>
        <v>0</v>
      </c>
      <c r="U351" s="2">
        <f t="shared" si="311"/>
        <v>0</v>
      </c>
      <c r="V351" s="83" t="str">
        <f t="shared" si="300"/>
        <v>N.A.</v>
      </c>
      <c r="W351" s="2">
        <f t="shared" si="312"/>
        <v>3937080</v>
      </c>
      <c r="X351" s="82"/>
      <c r="Y351" s="2">
        <v>765</v>
      </c>
      <c r="Z351">
        <f t="shared" si="313"/>
        <v>5365</v>
      </c>
      <c r="AA351">
        <f t="shared" si="314"/>
        <v>4104225</v>
      </c>
      <c r="AB351" s="2">
        <f t="shared" si="315"/>
        <v>0</v>
      </c>
      <c r="AC351" s="2">
        <f t="shared" si="316"/>
        <v>0</v>
      </c>
      <c r="AD351" s="2">
        <f t="shared" si="317"/>
        <v>0</v>
      </c>
      <c r="AE351" s="2">
        <f t="shared" si="318"/>
        <v>0</v>
      </c>
      <c r="AF351" s="84">
        <f t="shared" si="319"/>
        <v>0</v>
      </c>
      <c r="AG351" s="2">
        <f t="shared" si="320"/>
        <v>0</v>
      </c>
      <c r="AH351" s="2">
        <f t="shared" si="321"/>
        <v>0</v>
      </c>
      <c r="AI351" s="2">
        <f t="shared" si="322"/>
        <v>0</v>
      </c>
      <c r="AJ351" s="83" t="str">
        <f t="shared" si="323"/>
        <v>N.A.</v>
      </c>
      <c r="AK351" s="2">
        <f t="shared" si="324"/>
        <v>4104225</v>
      </c>
      <c r="AM351" s="2">
        <v>754</v>
      </c>
      <c r="AN351">
        <f t="shared" si="325"/>
        <v>5578</v>
      </c>
      <c r="AO351">
        <f t="shared" si="326"/>
        <v>4205812</v>
      </c>
      <c r="AP351" s="2">
        <f t="shared" si="301"/>
        <v>0</v>
      </c>
      <c r="AQ351" s="2">
        <f t="shared" si="327"/>
        <v>0</v>
      </c>
      <c r="AR351" s="2">
        <f t="shared" si="328"/>
        <v>0</v>
      </c>
      <c r="AS351" s="2">
        <f t="shared" si="329"/>
        <v>0</v>
      </c>
      <c r="AT351" s="84">
        <f t="shared" si="330"/>
        <v>0</v>
      </c>
      <c r="AU351" s="2">
        <f t="shared" si="331"/>
        <v>0</v>
      </c>
      <c r="AV351" s="2">
        <f t="shared" si="332"/>
        <v>0</v>
      </c>
      <c r="AW351" s="2">
        <f t="shared" si="333"/>
        <v>0</v>
      </c>
      <c r="AX351" s="83" t="str">
        <f t="shared" si="334"/>
        <v>N.A.</v>
      </c>
      <c r="AY351" s="2">
        <f t="shared" si="335"/>
        <v>4205812</v>
      </c>
      <c r="AZ351" s="82"/>
      <c r="BA351" s="2">
        <v>752</v>
      </c>
      <c r="BB351">
        <f t="shared" si="336"/>
        <v>5800</v>
      </c>
      <c r="BC351">
        <f t="shared" si="337"/>
        <v>4361600</v>
      </c>
      <c r="BD351" s="2">
        <f t="shared" si="338"/>
        <v>0</v>
      </c>
      <c r="BE351" s="2">
        <f t="shared" si="339"/>
        <v>0</v>
      </c>
      <c r="BF351" s="2">
        <f t="shared" si="340"/>
        <v>0</v>
      </c>
      <c r="BG351" s="2">
        <f t="shared" si="341"/>
        <v>0</v>
      </c>
      <c r="BH351" s="84">
        <f t="shared" si="342"/>
        <v>0</v>
      </c>
      <c r="BI351" s="2">
        <f t="shared" si="343"/>
        <v>0</v>
      </c>
      <c r="BJ351" s="2">
        <f t="shared" si="344"/>
        <v>0</v>
      </c>
      <c r="BK351" s="2">
        <f t="shared" si="345"/>
        <v>0</v>
      </c>
      <c r="BL351" s="83" t="str">
        <f t="shared" si="346"/>
        <v>N.A.</v>
      </c>
      <c r="BM351" s="2">
        <f t="shared" si="347"/>
        <v>4361600</v>
      </c>
      <c r="BO351" s="2">
        <v>741</v>
      </c>
      <c r="BP351">
        <f t="shared" si="348"/>
        <v>6031</v>
      </c>
      <c r="BQ351">
        <f t="shared" si="349"/>
        <v>4468971</v>
      </c>
      <c r="BR351" s="2">
        <f t="shared" si="350"/>
        <v>0</v>
      </c>
      <c r="BS351" s="2">
        <f t="shared" si="351"/>
        <v>0</v>
      </c>
      <c r="BT351" s="2">
        <f t="shared" si="352"/>
        <v>0</v>
      </c>
      <c r="BU351" s="2">
        <f t="shared" si="353"/>
        <v>0</v>
      </c>
      <c r="BV351" s="84">
        <f t="shared" si="354"/>
        <v>0</v>
      </c>
      <c r="BW351" s="2">
        <f t="shared" si="355"/>
        <v>0</v>
      </c>
      <c r="BX351" s="2">
        <f t="shared" si="356"/>
        <v>0</v>
      </c>
      <c r="BY351" s="2">
        <f t="shared" si="357"/>
        <v>0</v>
      </c>
      <c r="BZ351" s="83" t="str">
        <f t="shared" si="358"/>
        <v>N.A.</v>
      </c>
      <c r="CA351" s="2">
        <f t="shared" si="359"/>
        <v>4468971</v>
      </c>
    </row>
    <row r="352" spans="1:79" x14ac:dyDescent="0.2">
      <c r="A352">
        <v>345</v>
      </c>
      <c r="B352" s="2">
        <v>16</v>
      </c>
      <c r="C352" s="2">
        <v>6937</v>
      </c>
      <c r="D352" s="2" t="s">
        <v>386</v>
      </c>
      <c r="E352" s="2">
        <v>2347240</v>
      </c>
      <c r="F352" s="2">
        <v>500.1</v>
      </c>
      <c r="G352" s="2">
        <v>4931</v>
      </c>
      <c r="H352" s="2">
        <v>2465993</v>
      </c>
      <c r="I352" s="2">
        <v>0</v>
      </c>
      <c r="J352" s="82"/>
      <c r="K352" s="2">
        <v>513</v>
      </c>
      <c r="L352" s="2">
        <f t="shared" si="302"/>
        <v>5128</v>
      </c>
      <c r="M352" s="2">
        <f t="shared" si="303"/>
        <v>2630664</v>
      </c>
      <c r="N352" s="2">
        <f t="shared" si="304"/>
        <v>0</v>
      </c>
      <c r="O352" s="2">
        <f t="shared" si="305"/>
        <v>0</v>
      </c>
      <c r="P352" s="2">
        <f t="shared" si="306"/>
        <v>0</v>
      </c>
      <c r="Q352" s="2">
        <f t="shared" si="307"/>
        <v>0</v>
      </c>
      <c r="R352" s="84">
        <f t="shared" si="308"/>
        <v>0</v>
      </c>
      <c r="S352" s="2">
        <f t="shared" si="309"/>
        <v>0</v>
      </c>
      <c r="T352" s="2">
        <f t="shared" si="310"/>
        <v>0</v>
      </c>
      <c r="U352" s="2">
        <f t="shared" si="311"/>
        <v>0</v>
      </c>
      <c r="V352" s="83" t="str">
        <f t="shared" si="300"/>
        <v>N.A.</v>
      </c>
      <c r="W352" s="2">
        <f t="shared" si="312"/>
        <v>2630664</v>
      </c>
      <c r="X352" s="82"/>
      <c r="Y352" s="2">
        <v>507</v>
      </c>
      <c r="Z352">
        <f t="shared" si="313"/>
        <v>5333</v>
      </c>
      <c r="AA352">
        <f t="shared" si="314"/>
        <v>2703831</v>
      </c>
      <c r="AB352" s="2">
        <f t="shared" si="315"/>
        <v>0</v>
      </c>
      <c r="AC352" s="2">
        <f t="shared" si="316"/>
        <v>0</v>
      </c>
      <c r="AD352" s="2">
        <f t="shared" si="317"/>
        <v>0</v>
      </c>
      <c r="AE352" s="2">
        <f t="shared" si="318"/>
        <v>0</v>
      </c>
      <c r="AF352" s="84">
        <f t="shared" si="319"/>
        <v>0</v>
      </c>
      <c r="AG352" s="2">
        <f t="shared" si="320"/>
        <v>0</v>
      </c>
      <c r="AH352" s="2">
        <f t="shared" si="321"/>
        <v>0</v>
      </c>
      <c r="AI352" s="2">
        <f t="shared" si="322"/>
        <v>0</v>
      </c>
      <c r="AJ352" s="83" t="str">
        <f t="shared" si="323"/>
        <v>N.A.</v>
      </c>
      <c r="AK352" s="2">
        <f t="shared" si="324"/>
        <v>2703831</v>
      </c>
      <c r="AM352" s="2">
        <v>514</v>
      </c>
      <c r="AN352">
        <f t="shared" si="325"/>
        <v>5546</v>
      </c>
      <c r="AO352">
        <f t="shared" si="326"/>
        <v>2850644</v>
      </c>
      <c r="AP352" s="2">
        <f t="shared" si="301"/>
        <v>0</v>
      </c>
      <c r="AQ352" s="2">
        <f t="shared" si="327"/>
        <v>0</v>
      </c>
      <c r="AR352" s="2">
        <f t="shared" si="328"/>
        <v>0</v>
      </c>
      <c r="AS352" s="2">
        <f t="shared" si="329"/>
        <v>0</v>
      </c>
      <c r="AT352" s="84">
        <f t="shared" si="330"/>
        <v>0</v>
      </c>
      <c r="AU352" s="2">
        <f t="shared" si="331"/>
        <v>0</v>
      </c>
      <c r="AV352" s="2">
        <f t="shared" si="332"/>
        <v>0</v>
      </c>
      <c r="AW352" s="2">
        <f t="shared" si="333"/>
        <v>0</v>
      </c>
      <c r="AX352" s="83" t="str">
        <f t="shared" si="334"/>
        <v>N.A.</v>
      </c>
      <c r="AY352" s="2">
        <f t="shared" si="335"/>
        <v>2850644</v>
      </c>
      <c r="AZ352" s="82"/>
      <c r="BA352" s="2">
        <v>522</v>
      </c>
      <c r="BB352">
        <f t="shared" si="336"/>
        <v>5768</v>
      </c>
      <c r="BC352">
        <f t="shared" si="337"/>
        <v>3010896</v>
      </c>
      <c r="BD352" s="2">
        <f t="shared" si="338"/>
        <v>0</v>
      </c>
      <c r="BE352" s="2">
        <f t="shared" si="339"/>
        <v>0</v>
      </c>
      <c r="BF352" s="2">
        <f t="shared" si="340"/>
        <v>0</v>
      </c>
      <c r="BG352" s="2">
        <f t="shared" si="341"/>
        <v>0</v>
      </c>
      <c r="BH352" s="84">
        <f t="shared" si="342"/>
        <v>0</v>
      </c>
      <c r="BI352" s="2">
        <f t="shared" si="343"/>
        <v>0</v>
      </c>
      <c r="BJ352" s="2">
        <f t="shared" si="344"/>
        <v>0</v>
      </c>
      <c r="BK352" s="2">
        <f t="shared" si="345"/>
        <v>0</v>
      </c>
      <c r="BL352" s="83" t="str">
        <f t="shared" si="346"/>
        <v>N.A.</v>
      </c>
      <c r="BM352" s="2">
        <f t="shared" si="347"/>
        <v>3010896</v>
      </c>
      <c r="BO352" s="2">
        <v>525</v>
      </c>
      <c r="BP352">
        <f t="shared" si="348"/>
        <v>5999</v>
      </c>
      <c r="BQ352">
        <f t="shared" si="349"/>
        <v>3149475</v>
      </c>
      <c r="BR352" s="2">
        <f t="shared" si="350"/>
        <v>0</v>
      </c>
      <c r="BS352" s="2">
        <f t="shared" si="351"/>
        <v>0</v>
      </c>
      <c r="BT352" s="2">
        <f t="shared" si="352"/>
        <v>0</v>
      </c>
      <c r="BU352" s="2">
        <f t="shared" si="353"/>
        <v>0</v>
      </c>
      <c r="BV352" s="84">
        <f t="shared" si="354"/>
        <v>0</v>
      </c>
      <c r="BW352" s="2">
        <f t="shared" si="355"/>
        <v>0</v>
      </c>
      <c r="BX352" s="2">
        <f t="shared" si="356"/>
        <v>0</v>
      </c>
      <c r="BY352" s="2">
        <f t="shared" si="357"/>
        <v>0</v>
      </c>
      <c r="BZ352" s="83" t="str">
        <f t="shared" si="358"/>
        <v>N.A.</v>
      </c>
      <c r="CA352" s="2">
        <f t="shared" si="359"/>
        <v>3149475</v>
      </c>
    </row>
    <row r="353" spans="1:79" x14ac:dyDescent="0.2">
      <c r="A353">
        <v>346</v>
      </c>
      <c r="B353" s="2">
        <v>1</v>
      </c>
      <c r="C353" s="2">
        <v>6943</v>
      </c>
      <c r="D353" s="2" t="s">
        <v>311</v>
      </c>
      <c r="E353" s="2">
        <v>1667175</v>
      </c>
      <c r="F353" s="2">
        <v>347.3</v>
      </c>
      <c r="G353" s="2">
        <v>4931</v>
      </c>
      <c r="H353" s="2">
        <v>1712536</v>
      </c>
      <c r="I353" s="2">
        <v>0</v>
      </c>
      <c r="J353" s="82"/>
      <c r="K353" s="2">
        <v>350</v>
      </c>
      <c r="L353" s="2">
        <f t="shared" si="302"/>
        <v>5128</v>
      </c>
      <c r="M353" s="2">
        <f t="shared" si="303"/>
        <v>1794800</v>
      </c>
      <c r="N353" s="2">
        <f t="shared" si="304"/>
        <v>0</v>
      </c>
      <c r="O353" s="2">
        <f t="shared" si="305"/>
        <v>0</v>
      </c>
      <c r="P353" s="2">
        <f t="shared" si="306"/>
        <v>0</v>
      </c>
      <c r="Q353" s="2">
        <f t="shared" si="307"/>
        <v>0</v>
      </c>
      <c r="R353" s="84">
        <f t="shared" si="308"/>
        <v>0</v>
      </c>
      <c r="S353" s="2">
        <f t="shared" si="309"/>
        <v>0</v>
      </c>
      <c r="T353" s="2">
        <f t="shared" si="310"/>
        <v>0</v>
      </c>
      <c r="U353" s="2">
        <f t="shared" si="311"/>
        <v>0</v>
      </c>
      <c r="V353" s="83" t="str">
        <f t="shared" si="300"/>
        <v>N.A.</v>
      </c>
      <c r="W353" s="2">
        <f t="shared" si="312"/>
        <v>1794800</v>
      </c>
      <c r="X353" s="82"/>
      <c r="Y353" s="2">
        <v>341</v>
      </c>
      <c r="Z353">
        <f t="shared" si="313"/>
        <v>5333</v>
      </c>
      <c r="AA353">
        <f t="shared" si="314"/>
        <v>1818553</v>
      </c>
      <c r="AB353" s="2">
        <f t="shared" si="315"/>
        <v>0</v>
      </c>
      <c r="AC353" s="2">
        <f t="shared" si="316"/>
        <v>0</v>
      </c>
      <c r="AD353" s="2">
        <f t="shared" si="317"/>
        <v>0</v>
      </c>
      <c r="AE353" s="2">
        <f t="shared" si="318"/>
        <v>0</v>
      </c>
      <c r="AF353" s="84">
        <f t="shared" si="319"/>
        <v>0</v>
      </c>
      <c r="AG353" s="2">
        <f t="shared" si="320"/>
        <v>0</v>
      </c>
      <c r="AH353" s="2">
        <f t="shared" si="321"/>
        <v>0</v>
      </c>
      <c r="AI353" s="2">
        <f t="shared" si="322"/>
        <v>0</v>
      </c>
      <c r="AJ353" s="83" t="str">
        <f t="shared" si="323"/>
        <v>N.A.</v>
      </c>
      <c r="AK353" s="2">
        <f t="shared" si="324"/>
        <v>1818553</v>
      </c>
      <c r="AM353" s="2">
        <v>321</v>
      </c>
      <c r="AN353">
        <f t="shared" si="325"/>
        <v>5546</v>
      </c>
      <c r="AO353">
        <f t="shared" si="326"/>
        <v>1780266</v>
      </c>
      <c r="AP353" s="2">
        <f t="shared" si="301"/>
        <v>0</v>
      </c>
      <c r="AQ353" s="2">
        <f t="shared" si="327"/>
        <v>56473</v>
      </c>
      <c r="AR353" s="2">
        <f t="shared" si="328"/>
        <v>0</v>
      </c>
      <c r="AS353" s="2">
        <f t="shared" si="329"/>
        <v>56473</v>
      </c>
      <c r="AT353" s="84">
        <f t="shared" si="330"/>
        <v>56473</v>
      </c>
      <c r="AU353" s="2">
        <f t="shared" si="331"/>
        <v>0</v>
      </c>
      <c r="AV353" s="2">
        <f t="shared" si="332"/>
        <v>1</v>
      </c>
      <c r="AW353" s="2">
        <f t="shared" si="333"/>
        <v>1</v>
      </c>
      <c r="AX353" s="83" t="str">
        <f t="shared" si="334"/>
        <v>101% Adj.</v>
      </c>
      <c r="AY353" s="2">
        <f t="shared" si="335"/>
        <v>1836739</v>
      </c>
      <c r="AZ353" s="82"/>
      <c r="BA353" s="2">
        <v>308</v>
      </c>
      <c r="BB353">
        <f t="shared" si="336"/>
        <v>5768</v>
      </c>
      <c r="BC353">
        <f t="shared" si="337"/>
        <v>1776544</v>
      </c>
      <c r="BD353" s="2">
        <f t="shared" si="338"/>
        <v>0</v>
      </c>
      <c r="BE353" s="2">
        <f t="shared" si="339"/>
        <v>21525</v>
      </c>
      <c r="BF353" s="2">
        <f t="shared" si="340"/>
        <v>0</v>
      </c>
      <c r="BG353" s="2">
        <f t="shared" si="341"/>
        <v>21525</v>
      </c>
      <c r="BH353" s="84">
        <f t="shared" si="342"/>
        <v>21525</v>
      </c>
      <c r="BI353" s="2">
        <f t="shared" si="343"/>
        <v>0</v>
      </c>
      <c r="BJ353" s="2">
        <f t="shared" si="344"/>
        <v>1</v>
      </c>
      <c r="BK353" s="2">
        <f t="shared" si="345"/>
        <v>1</v>
      </c>
      <c r="BL353" s="83" t="str">
        <f t="shared" si="346"/>
        <v>101% Adj.</v>
      </c>
      <c r="BM353" s="2">
        <f t="shared" si="347"/>
        <v>1798069</v>
      </c>
      <c r="BO353" s="2">
        <v>310</v>
      </c>
      <c r="BP353">
        <f t="shared" si="348"/>
        <v>5999</v>
      </c>
      <c r="BQ353">
        <f t="shared" si="349"/>
        <v>1859690</v>
      </c>
      <c r="BR353" s="2">
        <f t="shared" si="350"/>
        <v>0</v>
      </c>
      <c r="BS353" s="2">
        <f t="shared" si="351"/>
        <v>0</v>
      </c>
      <c r="BT353" s="2">
        <f t="shared" si="352"/>
        <v>0</v>
      </c>
      <c r="BU353" s="2">
        <f t="shared" si="353"/>
        <v>0</v>
      </c>
      <c r="BV353" s="84">
        <f t="shared" si="354"/>
        <v>0</v>
      </c>
      <c r="BW353" s="2">
        <f t="shared" si="355"/>
        <v>0</v>
      </c>
      <c r="BX353" s="2">
        <f t="shared" si="356"/>
        <v>0</v>
      </c>
      <c r="BY353" s="2">
        <f t="shared" si="357"/>
        <v>0</v>
      </c>
      <c r="BZ353" s="83" t="str">
        <f t="shared" si="358"/>
        <v>N.A.</v>
      </c>
      <c r="CA353" s="2">
        <f t="shared" si="359"/>
        <v>1859690</v>
      </c>
    </row>
    <row r="354" spans="1:79" x14ac:dyDescent="0.2">
      <c r="A354">
        <v>347</v>
      </c>
      <c r="B354" s="2">
        <v>1</v>
      </c>
      <c r="C354" s="2">
        <v>6950</v>
      </c>
      <c r="D354" s="2" t="s">
        <v>387</v>
      </c>
      <c r="E354" s="2">
        <v>8814635</v>
      </c>
      <c r="F354" s="2">
        <v>1663.4</v>
      </c>
      <c r="G354" s="2">
        <v>4934</v>
      </c>
      <c r="H354" s="2">
        <v>8207216</v>
      </c>
      <c r="I354" s="2">
        <v>485935</v>
      </c>
      <c r="J354" s="82"/>
      <c r="K354" s="2">
        <v>1618</v>
      </c>
      <c r="L354" s="2">
        <f t="shared" si="302"/>
        <v>5131</v>
      </c>
      <c r="M354" s="2">
        <f t="shared" si="303"/>
        <v>8301958</v>
      </c>
      <c r="N354" s="2">
        <f t="shared" si="304"/>
        <v>358874</v>
      </c>
      <c r="O354" s="2">
        <f t="shared" si="305"/>
        <v>0</v>
      </c>
      <c r="P354" s="2">
        <f t="shared" si="306"/>
        <v>358874</v>
      </c>
      <c r="Q354" s="2">
        <f t="shared" si="307"/>
        <v>0</v>
      </c>
      <c r="R354" s="84">
        <f t="shared" si="308"/>
        <v>358874</v>
      </c>
      <c r="S354" s="2">
        <f t="shared" si="309"/>
        <v>2</v>
      </c>
      <c r="T354" s="2">
        <f t="shared" si="310"/>
        <v>0</v>
      </c>
      <c r="U354" s="2">
        <f t="shared" si="311"/>
        <v>2</v>
      </c>
      <c r="V354" s="83" t="str">
        <f t="shared" si="300"/>
        <v>70% Adj.</v>
      </c>
      <c r="W354" s="2">
        <f t="shared" si="312"/>
        <v>8660832</v>
      </c>
      <c r="X354" s="82"/>
      <c r="Y354" s="2">
        <v>1572</v>
      </c>
      <c r="Z354">
        <f t="shared" si="313"/>
        <v>5336</v>
      </c>
      <c r="AA354">
        <f t="shared" si="314"/>
        <v>8388192</v>
      </c>
      <c r="AB354" s="2">
        <f t="shared" si="315"/>
        <v>255866</v>
      </c>
      <c r="AC354" s="2">
        <f t="shared" si="316"/>
        <v>0</v>
      </c>
      <c r="AD354" s="2">
        <f t="shared" si="317"/>
        <v>255866</v>
      </c>
      <c r="AE354" s="2">
        <f t="shared" si="318"/>
        <v>0</v>
      </c>
      <c r="AF354" s="84">
        <f t="shared" si="319"/>
        <v>255866</v>
      </c>
      <c r="AG354" s="2">
        <f t="shared" si="320"/>
        <v>2</v>
      </c>
      <c r="AH354" s="2">
        <f t="shared" si="321"/>
        <v>0</v>
      </c>
      <c r="AI354" s="2">
        <f t="shared" si="322"/>
        <v>2</v>
      </c>
      <c r="AJ354" s="83" t="str">
        <f t="shared" si="323"/>
        <v>60% Adj.</v>
      </c>
      <c r="AK354" s="2">
        <f t="shared" si="324"/>
        <v>8644058</v>
      </c>
      <c r="AM354" s="2">
        <v>1529</v>
      </c>
      <c r="AN354">
        <f t="shared" si="325"/>
        <v>5549</v>
      </c>
      <c r="AO354">
        <f t="shared" si="326"/>
        <v>8484421</v>
      </c>
      <c r="AP354" s="2">
        <f t="shared" si="301"/>
        <v>165107</v>
      </c>
      <c r="AQ354" s="2">
        <f t="shared" si="327"/>
        <v>0</v>
      </c>
      <c r="AR354" s="2">
        <f t="shared" si="328"/>
        <v>165107</v>
      </c>
      <c r="AS354" s="2">
        <f t="shared" si="329"/>
        <v>0</v>
      </c>
      <c r="AT354" s="84">
        <f t="shared" si="330"/>
        <v>165107</v>
      </c>
      <c r="AU354" s="2">
        <f t="shared" si="331"/>
        <v>2</v>
      </c>
      <c r="AV354" s="2">
        <f t="shared" si="332"/>
        <v>0</v>
      </c>
      <c r="AW354" s="2">
        <f t="shared" si="333"/>
        <v>2</v>
      </c>
      <c r="AX354" s="83" t="str">
        <f t="shared" si="334"/>
        <v>50% Adj.</v>
      </c>
      <c r="AY354" s="2">
        <f t="shared" si="335"/>
        <v>8649528</v>
      </c>
      <c r="AZ354" s="82"/>
      <c r="BA354" s="2">
        <v>1497</v>
      </c>
      <c r="BB354">
        <f t="shared" si="336"/>
        <v>5771</v>
      </c>
      <c r="BC354">
        <f t="shared" si="337"/>
        <v>8639187</v>
      </c>
      <c r="BD354" s="2">
        <f t="shared" si="338"/>
        <v>70179</v>
      </c>
      <c r="BE354" s="2">
        <f t="shared" si="339"/>
        <v>0</v>
      </c>
      <c r="BF354" s="2">
        <f t="shared" si="340"/>
        <v>70179</v>
      </c>
      <c r="BG354" s="2">
        <f t="shared" si="341"/>
        <v>0</v>
      </c>
      <c r="BH354" s="84">
        <f t="shared" si="342"/>
        <v>70179</v>
      </c>
      <c r="BI354" s="2">
        <f t="shared" si="343"/>
        <v>2</v>
      </c>
      <c r="BJ354" s="2">
        <f t="shared" si="344"/>
        <v>0</v>
      </c>
      <c r="BK354" s="2">
        <f t="shared" si="345"/>
        <v>2</v>
      </c>
      <c r="BL354" s="83" t="str">
        <f t="shared" si="346"/>
        <v>40% Adj.</v>
      </c>
      <c r="BM354" s="2">
        <f t="shared" si="347"/>
        <v>8709366</v>
      </c>
      <c r="BO354" s="2">
        <v>1443</v>
      </c>
      <c r="BP354">
        <f t="shared" si="348"/>
        <v>6002</v>
      </c>
      <c r="BQ354">
        <f t="shared" si="349"/>
        <v>8660886</v>
      </c>
      <c r="BR354" s="2">
        <f t="shared" si="350"/>
        <v>46125</v>
      </c>
      <c r="BS354" s="2">
        <f t="shared" si="351"/>
        <v>64693</v>
      </c>
      <c r="BT354" s="2">
        <f t="shared" si="352"/>
        <v>0</v>
      </c>
      <c r="BU354" s="2">
        <f t="shared" si="353"/>
        <v>64693</v>
      </c>
      <c r="BV354" s="84">
        <f t="shared" si="354"/>
        <v>64693</v>
      </c>
      <c r="BW354" s="2">
        <f t="shared" si="355"/>
        <v>0</v>
      </c>
      <c r="BX354" s="2">
        <f t="shared" si="356"/>
        <v>1</v>
      </c>
      <c r="BY354" s="2">
        <f t="shared" si="357"/>
        <v>1</v>
      </c>
      <c r="BZ354" s="83" t="str">
        <f t="shared" si="358"/>
        <v>101% Adj.</v>
      </c>
      <c r="CA354" s="2">
        <f t="shared" si="359"/>
        <v>8725579</v>
      </c>
    </row>
    <row r="355" spans="1:79" x14ac:dyDescent="0.2">
      <c r="A355">
        <v>348</v>
      </c>
      <c r="B355" s="2">
        <v>11</v>
      </c>
      <c r="C355" s="2">
        <v>6957</v>
      </c>
      <c r="D355" s="2" t="s">
        <v>313</v>
      </c>
      <c r="E355" s="2">
        <v>41767858</v>
      </c>
      <c r="F355" s="2">
        <v>8773.9</v>
      </c>
      <c r="G355" s="2">
        <v>4931</v>
      </c>
      <c r="H355" s="2">
        <v>43264101</v>
      </c>
      <c r="I355" s="2">
        <v>0</v>
      </c>
      <c r="J355" s="82"/>
      <c r="K355" s="2">
        <v>8764</v>
      </c>
      <c r="L355" s="2">
        <f t="shared" si="302"/>
        <v>5128</v>
      </c>
      <c r="M355" s="2">
        <f t="shared" si="303"/>
        <v>44941792</v>
      </c>
      <c r="N355" s="2">
        <f t="shared" si="304"/>
        <v>0</v>
      </c>
      <c r="O355" s="2">
        <f t="shared" si="305"/>
        <v>0</v>
      </c>
      <c r="P355" s="2">
        <f t="shared" si="306"/>
        <v>0</v>
      </c>
      <c r="Q355" s="2">
        <f t="shared" si="307"/>
        <v>0</v>
      </c>
      <c r="R355" s="84">
        <f t="shared" si="308"/>
        <v>0</v>
      </c>
      <c r="S355" s="2">
        <f t="shared" si="309"/>
        <v>0</v>
      </c>
      <c r="T355" s="2">
        <f t="shared" si="310"/>
        <v>0</v>
      </c>
      <c r="U355" s="2">
        <f t="shared" si="311"/>
        <v>0</v>
      </c>
      <c r="V355" s="83" t="str">
        <f t="shared" si="300"/>
        <v>N.A.</v>
      </c>
      <c r="W355" s="2">
        <f t="shared" si="312"/>
        <v>44941792</v>
      </c>
      <c r="X355" s="82"/>
      <c r="Y355" s="2">
        <v>8764</v>
      </c>
      <c r="Z355">
        <f t="shared" si="313"/>
        <v>5333</v>
      </c>
      <c r="AA355">
        <f t="shared" si="314"/>
        <v>46738412</v>
      </c>
      <c r="AB355" s="2">
        <f t="shared" si="315"/>
        <v>0</v>
      </c>
      <c r="AC355" s="2">
        <f t="shared" si="316"/>
        <v>0</v>
      </c>
      <c r="AD355" s="2">
        <f t="shared" si="317"/>
        <v>0</v>
      </c>
      <c r="AE355" s="2">
        <f t="shared" si="318"/>
        <v>0</v>
      </c>
      <c r="AF355" s="84">
        <f t="shared" si="319"/>
        <v>0</v>
      </c>
      <c r="AG355" s="2">
        <f t="shared" si="320"/>
        <v>0</v>
      </c>
      <c r="AH355" s="2">
        <f t="shared" si="321"/>
        <v>0</v>
      </c>
      <c r="AI355" s="2">
        <f t="shared" si="322"/>
        <v>0</v>
      </c>
      <c r="AJ355" s="83" t="str">
        <f t="shared" si="323"/>
        <v>N.A.</v>
      </c>
      <c r="AK355" s="2">
        <f t="shared" si="324"/>
        <v>46738412</v>
      </c>
      <c r="AM355" s="2">
        <v>8729</v>
      </c>
      <c r="AN355">
        <f t="shared" si="325"/>
        <v>5546</v>
      </c>
      <c r="AO355">
        <f t="shared" si="326"/>
        <v>48411034</v>
      </c>
      <c r="AP355" s="2">
        <f t="shared" si="301"/>
        <v>0</v>
      </c>
      <c r="AQ355" s="2">
        <f t="shared" si="327"/>
        <v>0</v>
      </c>
      <c r="AR355" s="2">
        <f t="shared" si="328"/>
        <v>0</v>
      </c>
      <c r="AS355" s="2">
        <f t="shared" si="329"/>
        <v>0</v>
      </c>
      <c r="AT355" s="84">
        <f t="shared" si="330"/>
        <v>0</v>
      </c>
      <c r="AU355" s="2">
        <f t="shared" si="331"/>
        <v>0</v>
      </c>
      <c r="AV355" s="2">
        <f t="shared" si="332"/>
        <v>0</v>
      </c>
      <c r="AW355" s="2">
        <f t="shared" si="333"/>
        <v>0</v>
      </c>
      <c r="AX355" s="83" t="str">
        <f t="shared" si="334"/>
        <v>N.A.</v>
      </c>
      <c r="AY355" s="2">
        <f t="shared" si="335"/>
        <v>48411034</v>
      </c>
      <c r="AZ355" s="82"/>
      <c r="BA355" s="2">
        <v>8696</v>
      </c>
      <c r="BB355">
        <f t="shared" si="336"/>
        <v>5768</v>
      </c>
      <c r="BC355">
        <f t="shared" si="337"/>
        <v>50158528</v>
      </c>
      <c r="BD355" s="2">
        <f t="shared" si="338"/>
        <v>0</v>
      </c>
      <c r="BE355" s="2">
        <f t="shared" si="339"/>
        <v>0</v>
      </c>
      <c r="BF355" s="2">
        <f t="shared" si="340"/>
        <v>0</v>
      </c>
      <c r="BG355" s="2">
        <f t="shared" si="341"/>
        <v>0</v>
      </c>
      <c r="BH355" s="84">
        <f t="shared" si="342"/>
        <v>0</v>
      </c>
      <c r="BI355" s="2">
        <f t="shared" si="343"/>
        <v>0</v>
      </c>
      <c r="BJ355" s="2">
        <f t="shared" si="344"/>
        <v>0</v>
      </c>
      <c r="BK355" s="2">
        <f t="shared" si="345"/>
        <v>0</v>
      </c>
      <c r="BL355" s="83" t="str">
        <f t="shared" si="346"/>
        <v>N.A.</v>
      </c>
      <c r="BM355" s="2">
        <f t="shared" si="347"/>
        <v>50158528</v>
      </c>
      <c r="BO355" s="2">
        <v>8724</v>
      </c>
      <c r="BP355">
        <f t="shared" si="348"/>
        <v>5999</v>
      </c>
      <c r="BQ355">
        <f t="shared" si="349"/>
        <v>52335276</v>
      </c>
      <c r="BR355" s="2">
        <f t="shared" si="350"/>
        <v>0</v>
      </c>
      <c r="BS355" s="2">
        <f t="shared" si="351"/>
        <v>0</v>
      </c>
      <c r="BT355" s="2">
        <f t="shared" si="352"/>
        <v>0</v>
      </c>
      <c r="BU355" s="2">
        <f t="shared" si="353"/>
        <v>0</v>
      </c>
      <c r="BV355" s="84">
        <f t="shared" si="354"/>
        <v>0</v>
      </c>
      <c r="BW355" s="2">
        <f t="shared" si="355"/>
        <v>0</v>
      </c>
      <c r="BX355" s="2">
        <f t="shared" si="356"/>
        <v>0</v>
      </c>
      <c r="BY355" s="2">
        <f t="shared" si="357"/>
        <v>0</v>
      </c>
      <c r="BZ355" s="83" t="str">
        <f t="shared" si="358"/>
        <v>N.A.</v>
      </c>
      <c r="CA355" s="2">
        <f t="shared" si="359"/>
        <v>52335276</v>
      </c>
    </row>
    <row r="356" spans="1:79" x14ac:dyDescent="0.2">
      <c r="A356">
        <v>349</v>
      </c>
      <c r="B356" s="2">
        <v>1</v>
      </c>
      <c r="C356" s="2">
        <v>6961</v>
      </c>
      <c r="D356" s="2" t="s">
        <v>388</v>
      </c>
      <c r="E356" s="2">
        <v>12125745</v>
      </c>
      <c r="F356" s="2">
        <v>2766.9</v>
      </c>
      <c r="G356" s="2">
        <v>4986</v>
      </c>
      <c r="H356" s="2">
        <v>13795763</v>
      </c>
      <c r="I356" s="2">
        <v>0</v>
      </c>
      <c r="J356" s="82"/>
      <c r="K356" s="2">
        <v>2799</v>
      </c>
      <c r="L356" s="2">
        <f t="shared" si="302"/>
        <v>5183</v>
      </c>
      <c r="M356" s="2">
        <f t="shared" si="303"/>
        <v>14507217</v>
      </c>
      <c r="N356" s="2">
        <f t="shared" si="304"/>
        <v>0</v>
      </c>
      <c r="O356" s="2">
        <f t="shared" si="305"/>
        <v>0</v>
      </c>
      <c r="P356" s="2">
        <f t="shared" si="306"/>
        <v>0</v>
      </c>
      <c r="Q356" s="2">
        <f t="shared" si="307"/>
        <v>0</v>
      </c>
      <c r="R356" s="84">
        <f t="shared" si="308"/>
        <v>0</v>
      </c>
      <c r="S356" s="2">
        <f t="shared" si="309"/>
        <v>0</v>
      </c>
      <c r="T356" s="2">
        <f t="shared" si="310"/>
        <v>0</v>
      </c>
      <c r="U356" s="2">
        <f t="shared" si="311"/>
        <v>0</v>
      </c>
      <c r="V356" s="83" t="str">
        <f t="shared" si="300"/>
        <v>N.A.</v>
      </c>
      <c r="W356" s="2">
        <f t="shared" si="312"/>
        <v>14507217</v>
      </c>
      <c r="X356" s="82"/>
      <c r="Y356" s="2">
        <v>2846</v>
      </c>
      <c r="Z356">
        <f t="shared" si="313"/>
        <v>5388</v>
      </c>
      <c r="AA356">
        <f t="shared" si="314"/>
        <v>15334248</v>
      </c>
      <c r="AB356" s="2">
        <f t="shared" si="315"/>
        <v>0</v>
      </c>
      <c r="AC356" s="2">
        <f t="shared" si="316"/>
        <v>0</v>
      </c>
      <c r="AD356" s="2">
        <f t="shared" si="317"/>
        <v>0</v>
      </c>
      <c r="AE356" s="2">
        <f t="shared" si="318"/>
        <v>0</v>
      </c>
      <c r="AF356" s="84">
        <f t="shared" si="319"/>
        <v>0</v>
      </c>
      <c r="AG356" s="2">
        <f t="shared" si="320"/>
        <v>0</v>
      </c>
      <c r="AH356" s="2">
        <f t="shared" si="321"/>
        <v>0</v>
      </c>
      <c r="AI356" s="2">
        <f t="shared" si="322"/>
        <v>0</v>
      </c>
      <c r="AJ356" s="83" t="str">
        <f t="shared" si="323"/>
        <v>N.A.</v>
      </c>
      <c r="AK356" s="2">
        <f t="shared" si="324"/>
        <v>15334248</v>
      </c>
      <c r="AM356" s="2">
        <v>2893</v>
      </c>
      <c r="AN356">
        <f t="shared" si="325"/>
        <v>5601</v>
      </c>
      <c r="AO356">
        <f t="shared" si="326"/>
        <v>16203693</v>
      </c>
      <c r="AP356" s="2">
        <f t="shared" si="301"/>
        <v>0</v>
      </c>
      <c r="AQ356" s="2">
        <f t="shared" si="327"/>
        <v>0</v>
      </c>
      <c r="AR356" s="2">
        <f t="shared" si="328"/>
        <v>0</v>
      </c>
      <c r="AS356" s="2">
        <f t="shared" si="329"/>
        <v>0</v>
      </c>
      <c r="AT356" s="84">
        <f t="shared" si="330"/>
        <v>0</v>
      </c>
      <c r="AU356" s="2">
        <f t="shared" si="331"/>
        <v>0</v>
      </c>
      <c r="AV356" s="2">
        <f t="shared" si="332"/>
        <v>0</v>
      </c>
      <c r="AW356" s="2">
        <f t="shared" si="333"/>
        <v>0</v>
      </c>
      <c r="AX356" s="83" t="str">
        <f t="shared" si="334"/>
        <v>N.A.</v>
      </c>
      <c r="AY356" s="2">
        <f t="shared" si="335"/>
        <v>16203693</v>
      </c>
      <c r="AZ356" s="82"/>
      <c r="BA356" s="2">
        <v>2926</v>
      </c>
      <c r="BB356">
        <f t="shared" si="336"/>
        <v>5823</v>
      </c>
      <c r="BC356">
        <f t="shared" si="337"/>
        <v>17038098</v>
      </c>
      <c r="BD356" s="2">
        <f t="shared" si="338"/>
        <v>0</v>
      </c>
      <c r="BE356" s="2">
        <f t="shared" si="339"/>
        <v>0</v>
      </c>
      <c r="BF356" s="2">
        <f t="shared" si="340"/>
        <v>0</v>
      </c>
      <c r="BG356" s="2">
        <f t="shared" si="341"/>
        <v>0</v>
      </c>
      <c r="BH356" s="84">
        <f t="shared" si="342"/>
        <v>0</v>
      </c>
      <c r="BI356" s="2">
        <f t="shared" si="343"/>
        <v>0</v>
      </c>
      <c r="BJ356" s="2">
        <f t="shared" si="344"/>
        <v>0</v>
      </c>
      <c r="BK356" s="2">
        <f t="shared" si="345"/>
        <v>0</v>
      </c>
      <c r="BL356" s="83" t="str">
        <f t="shared" si="346"/>
        <v>N.A.</v>
      </c>
      <c r="BM356" s="2">
        <f t="shared" si="347"/>
        <v>17038098</v>
      </c>
      <c r="BO356" s="2">
        <v>2965</v>
      </c>
      <c r="BP356">
        <f t="shared" si="348"/>
        <v>6054</v>
      </c>
      <c r="BQ356">
        <f t="shared" si="349"/>
        <v>17950110</v>
      </c>
      <c r="BR356" s="2">
        <f t="shared" si="350"/>
        <v>0</v>
      </c>
      <c r="BS356" s="2">
        <f t="shared" si="351"/>
        <v>0</v>
      </c>
      <c r="BT356" s="2">
        <f t="shared" si="352"/>
        <v>0</v>
      </c>
      <c r="BU356" s="2">
        <f t="shared" si="353"/>
        <v>0</v>
      </c>
      <c r="BV356" s="84">
        <f t="shared" si="354"/>
        <v>0</v>
      </c>
      <c r="BW356" s="2">
        <f t="shared" si="355"/>
        <v>0</v>
      </c>
      <c r="BX356" s="2">
        <f t="shared" si="356"/>
        <v>0</v>
      </c>
      <c r="BY356" s="2">
        <f t="shared" si="357"/>
        <v>0</v>
      </c>
      <c r="BZ356" s="83" t="str">
        <f t="shared" si="358"/>
        <v>N.A.</v>
      </c>
      <c r="CA356" s="2">
        <f t="shared" si="359"/>
        <v>17950110</v>
      </c>
    </row>
    <row r="357" spans="1:79" x14ac:dyDescent="0.2">
      <c r="A357">
        <v>350</v>
      </c>
      <c r="B357" s="2">
        <v>13</v>
      </c>
      <c r="C357" s="2">
        <v>6969</v>
      </c>
      <c r="D357" s="2" t="s">
        <v>315</v>
      </c>
      <c r="E357" s="2">
        <v>2488015</v>
      </c>
      <c r="F357" s="2">
        <v>534.79999999999995</v>
      </c>
      <c r="G357" s="2">
        <v>5101</v>
      </c>
      <c r="H357" s="2">
        <v>2728015</v>
      </c>
      <c r="I357" s="2">
        <v>61055</v>
      </c>
      <c r="J357" s="82"/>
      <c r="K357" s="2">
        <v>537</v>
      </c>
      <c r="L357" s="2">
        <f t="shared" si="302"/>
        <v>5298</v>
      </c>
      <c r="M357" s="2">
        <f t="shared" si="303"/>
        <v>2845026</v>
      </c>
      <c r="N357" s="2">
        <f t="shared" si="304"/>
        <v>0</v>
      </c>
      <c r="O357" s="2">
        <f t="shared" si="305"/>
        <v>0</v>
      </c>
      <c r="P357" s="2">
        <f t="shared" si="306"/>
        <v>0</v>
      </c>
      <c r="Q357" s="2">
        <f t="shared" si="307"/>
        <v>0</v>
      </c>
      <c r="R357" s="84">
        <f t="shared" si="308"/>
        <v>0</v>
      </c>
      <c r="S357" s="2">
        <f t="shared" si="309"/>
        <v>0</v>
      </c>
      <c r="T357" s="2">
        <f t="shared" si="310"/>
        <v>0</v>
      </c>
      <c r="U357" s="2">
        <f t="shared" si="311"/>
        <v>0</v>
      </c>
      <c r="V357" s="83" t="str">
        <f t="shared" si="300"/>
        <v>N.A.</v>
      </c>
      <c r="W357" s="2">
        <f t="shared" si="312"/>
        <v>2845026</v>
      </c>
      <c r="X357" s="82"/>
      <c r="Y357" s="2">
        <v>537</v>
      </c>
      <c r="Z357">
        <f t="shared" si="313"/>
        <v>5503</v>
      </c>
      <c r="AA357">
        <f t="shared" si="314"/>
        <v>2955111</v>
      </c>
      <c r="AB357" s="2">
        <f t="shared" si="315"/>
        <v>0</v>
      </c>
      <c r="AC357" s="2">
        <f t="shared" si="316"/>
        <v>0</v>
      </c>
      <c r="AD357" s="2">
        <f t="shared" si="317"/>
        <v>0</v>
      </c>
      <c r="AE357" s="2">
        <f t="shared" si="318"/>
        <v>0</v>
      </c>
      <c r="AF357" s="84">
        <f t="shared" si="319"/>
        <v>0</v>
      </c>
      <c r="AG357" s="2">
        <f t="shared" si="320"/>
        <v>0</v>
      </c>
      <c r="AH357" s="2">
        <f t="shared" si="321"/>
        <v>0</v>
      </c>
      <c r="AI357" s="2">
        <f t="shared" si="322"/>
        <v>0</v>
      </c>
      <c r="AJ357" s="83" t="str">
        <f t="shared" si="323"/>
        <v>N.A.</v>
      </c>
      <c r="AK357" s="2">
        <f t="shared" si="324"/>
        <v>2955111</v>
      </c>
      <c r="AM357" s="2">
        <v>542</v>
      </c>
      <c r="AN357">
        <f t="shared" si="325"/>
        <v>5716</v>
      </c>
      <c r="AO357">
        <f t="shared" si="326"/>
        <v>3098072</v>
      </c>
      <c r="AP357" s="2">
        <f t="shared" si="301"/>
        <v>0</v>
      </c>
      <c r="AQ357" s="2">
        <f t="shared" si="327"/>
        <v>0</v>
      </c>
      <c r="AR357" s="2">
        <f t="shared" si="328"/>
        <v>0</v>
      </c>
      <c r="AS357" s="2">
        <f t="shared" si="329"/>
        <v>0</v>
      </c>
      <c r="AT357" s="84">
        <f t="shared" si="330"/>
        <v>0</v>
      </c>
      <c r="AU357" s="2">
        <f t="shared" si="331"/>
        <v>0</v>
      </c>
      <c r="AV357" s="2">
        <f t="shared" si="332"/>
        <v>0</v>
      </c>
      <c r="AW357" s="2">
        <f t="shared" si="333"/>
        <v>0</v>
      </c>
      <c r="AX357" s="83" t="str">
        <f t="shared" si="334"/>
        <v>N.A.</v>
      </c>
      <c r="AY357" s="2">
        <f t="shared" si="335"/>
        <v>3098072</v>
      </c>
      <c r="AZ357" s="82"/>
      <c r="BA357" s="2">
        <v>530</v>
      </c>
      <c r="BB357">
        <f t="shared" si="336"/>
        <v>5938</v>
      </c>
      <c r="BC357">
        <f t="shared" si="337"/>
        <v>3147140</v>
      </c>
      <c r="BD357" s="2">
        <f t="shared" si="338"/>
        <v>0</v>
      </c>
      <c r="BE357" s="2">
        <f t="shared" si="339"/>
        <v>0</v>
      </c>
      <c r="BF357" s="2">
        <f t="shared" si="340"/>
        <v>0</v>
      </c>
      <c r="BG357" s="2">
        <f t="shared" si="341"/>
        <v>0</v>
      </c>
      <c r="BH357" s="84">
        <f t="shared" si="342"/>
        <v>0</v>
      </c>
      <c r="BI357" s="2">
        <f t="shared" si="343"/>
        <v>0</v>
      </c>
      <c r="BJ357" s="2">
        <f t="shared" si="344"/>
        <v>0</v>
      </c>
      <c r="BK357" s="2">
        <f t="shared" si="345"/>
        <v>0</v>
      </c>
      <c r="BL357" s="83" t="str">
        <f t="shared" si="346"/>
        <v>N.A.</v>
      </c>
      <c r="BM357" s="2">
        <f t="shared" si="347"/>
        <v>3147140</v>
      </c>
      <c r="BO357" s="2">
        <v>525</v>
      </c>
      <c r="BP357">
        <f t="shared" si="348"/>
        <v>6169</v>
      </c>
      <c r="BQ357">
        <f t="shared" si="349"/>
        <v>3238725</v>
      </c>
      <c r="BR357" s="2">
        <f t="shared" si="350"/>
        <v>0</v>
      </c>
      <c r="BS357" s="2">
        <f t="shared" si="351"/>
        <v>0</v>
      </c>
      <c r="BT357" s="2">
        <f t="shared" si="352"/>
        <v>0</v>
      </c>
      <c r="BU357" s="2">
        <f t="shared" si="353"/>
        <v>0</v>
      </c>
      <c r="BV357" s="84">
        <f t="shared" si="354"/>
        <v>0</v>
      </c>
      <c r="BW357" s="2">
        <f t="shared" si="355"/>
        <v>0</v>
      </c>
      <c r="BX357" s="2">
        <f t="shared" si="356"/>
        <v>0</v>
      </c>
      <c r="BY357" s="2">
        <f t="shared" si="357"/>
        <v>0</v>
      </c>
      <c r="BZ357" s="83" t="str">
        <f t="shared" si="358"/>
        <v>N.A.</v>
      </c>
      <c r="CA357" s="2">
        <f t="shared" si="359"/>
        <v>3238725</v>
      </c>
    </row>
    <row r="358" spans="1:79" x14ac:dyDescent="0.2">
      <c r="A358">
        <v>351</v>
      </c>
      <c r="B358" s="2">
        <v>9</v>
      </c>
      <c r="C358" s="2">
        <v>6975</v>
      </c>
      <c r="D358" s="2" t="s">
        <v>316</v>
      </c>
      <c r="E358" s="2">
        <v>5407181</v>
      </c>
      <c r="F358" s="2">
        <v>1197.3</v>
      </c>
      <c r="G358" s="2">
        <v>4931</v>
      </c>
      <c r="H358" s="2">
        <v>5903886</v>
      </c>
      <c r="I358" s="2">
        <v>0</v>
      </c>
      <c r="J358" s="82"/>
      <c r="K358" s="2">
        <v>1189</v>
      </c>
      <c r="L358" s="2">
        <f t="shared" si="302"/>
        <v>5128</v>
      </c>
      <c r="M358" s="2">
        <f t="shared" si="303"/>
        <v>6097192</v>
      </c>
      <c r="N358" s="2">
        <f t="shared" si="304"/>
        <v>0</v>
      </c>
      <c r="O358" s="2">
        <f t="shared" si="305"/>
        <v>0</v>
      </c>
      <c r="P358" s="2">
        <f t="shared" si="306"/>
        <v>0</v>
      </c>
      <c r="Q358" s="2">
        <f t="shared" si="307"/>
        <v>0</v>
      </c>
      <c r="R358" s="84">
        <f t="shared" si="308"/>
        <v>0</v>
      </c>
      <c r="S358" s="2">
        <f t="shared" si="309"/>
        <v>0</v>
      </c>
      <c r="T358" s="2">
        <f t="shared" si="310"/>
        <v>0</v>
      </c>
      <c r="U358" s="2">
        <f t="shared" si="311"/>
        <v>0</v>
      </c>
      <c r="V358" s="83" t="str">
        <f t="shared" si="300"/>
        <v>N.A.</v>
      </c>
      <c r="W358" s="2">
        <f t="shared" si="312"/>
        <v>6097192</v>
      </c>
      <c r="X358" s="82"/>
      <c r="Y358" s="2">
        <v>1197</v>
      </c>
      <c r="Z358">
        <f t="shared" si="313"/>
        <v>5333</v>
      </c>
      <c r="AA358">
        <f t="shared" si="314"/>
        <v>6383601</v>
      </c>
      <c r="AB358" s="2">
        <f t="shared" si="315"/>
        <v>0</v>
      </c>
      <c r="AC358" s="2">
        <f t="shared" si="316"/>
        <v>0</v>
      </c>
      <c r="AD358" s="2">
        <f t="shared" si="317"/>
        <v>0</v>
      </c>
      <c r="AE358" s="2">
        <f t="shared" si="318"/>
        <v>0</v>
      </c>
      <c r="AF358" s="84">
        <f t="shared" si="319"/>
        <v>0</v>
      </c>
      <c r="AG358" s="2">
        <f t="shared" si="320"/>
        <v>0</v>
      </c>
      <c r="AH358" s="2">
        <f t="shared" si="321"/>
        <v>0</v>
      </c>
      <c r="AI358" s="2">
        <f t="shared" si="322"/>
        <v>0</v>
      </c>
      <c r="AJ358" s="83" t="str">
        <f t="shared" si="323"/>
        <v>N.A.</v>
      </c>
      <c r="AK358" s="2">
        <f t="shared" si="324"/>
        <v>6383601</v>
      </c>
      <c r="AM358" s="2">
        <v>1184</v>
      </c>
      <c r="AN358">
        <f t="shared" si="325"/>
        <v>5546</v>
      </c>
      <c r="AO358">
        <f t="shared" si="326"/>
        <v>6566464</v>
      </c>
      <c r="AP358" s="2">
        <f t="shared" si="301"/>
        <v>0</v>
      </c>
      <c r="AQ358" s="2">
        <f t="shared" si="327"/>
        <v>0</v>
      </c>
      <c r="AR358" s="2">
        <f t="shared" si="328"/>
        <v>0</v>
      </c>
      <c r="AS358" s="2">
        <f t="shared" si="329"/>
        <v>0</v>
      </c>
      <c r="AT358" s="84">
        <f t="shared" si="330"/>
        <v>0</v>
      </c>
      <c r="AU358" s="2">
        <f t="shared" si="331"/>
        <v>0</v>
      </c>
      <c r="AV358" s="2">
        <f t="shared" si="332"/>
        <v>0</v>
      </c>
      <c r="AW358" s="2">
        <f t="shared" si="333"/>
        <v>0</v>
      </c>
      <c r="AX358" s="83" t="str">
        <f t="shared" si="334"/>
        <v>N.A.</v>
      </c>
      <c r="AY358" s="2">
        <f t="shared" si="335"/>
        <v>6566464</v>
      </c>
      <c r="AZ358" s="82"/>
      <c r="BA358" s="2">
        <v>1181</v>
      </c>
      <c r="BB358">
        <f t="shared" si="336"/>
        <v>5768</v>
      </c>
      <c r="BC358">
        <f t="shared" si="337"/>
        <v>6812008</v>
      </c>
      <c r="BD358" s="2">
        <f t="shared" si="338"/>
        <v>0</v>
      </c>
      <c r="BE358" s="2">
        <f t="shared" si="339"/>
        <v>0</v>
      </c>
      <c r="BF358" s="2">
        <f t="shared" si="340"/>
        <v>0</v>
      </c>
      <c r="BG358" s="2">
        <f t="shared" si="341"/>
        <v>0</v>
      </c>
      <c r="BH358" s="84">
        <f t="shared" si="342"/>
        <v>0</v>
      </c>
      <c r="BI358" s="2">
        <f t="shared" si="343"/>
        <v>0</v>
      </c>
      <c r="BJ358" s="2">
        <f t="shared" si="344"/>
        <v>0</v>
      </c>
      <c r="BK358" s="2">
        <f t="shared" si="345"/>
        <v>0</v>
      </c>
      <c r="BL358" s="83" t="str">
        <f t="shared" si="346"/>
        <v>N.A.</v>
      </c>
      <c r="BM358" s="2">
        <f t="shared" si="347"/>
        <v>6812008</v>
      </c>
      <c r="BO358" s="2">
        <v>1165</v>
      </c>
      <c r="BP358">
        <f t="shared" si="348"/>
        <v>5999</v>
      </c>
      <c r="BQ358">
        <f t="shared" si="349"/>
        <v>6988835</v>
      </c>
      <c r="BR358" s="2">
        <f t="shared" si="350"/>
        <v>0</v>
      </c>
      <c r="BS358" s="2">
        <f t="shared" si="351"/>
        <v>0</v>
      </c>
      <c r="BT358" s="2">
        <f t="shared" si="352"/>
        <v>0</v>
      </c>
      <c r="BU358" s="2">
        <f t="shared" si="353"/>
        <v>0</v>
      </c>
      <c r="BV358" s="84">
        <f t="shared" si="354"/>
        <v>0</v>
      </c>
      <c r="BW358" s="2">
        <f t="shared" si="355"/>
        <v>0</v>
      </c>
      <c r="BX358" s="2">
        <f t="shared" si="356"/>
        <v>0</v>
      </c>
      <c r="BY358" s="2">
        <f t="shared" si="357"/>
        <v>0</v>
      </c>
      <c r="BZ358" s="83" t="str">
        <f t="shared" si="358"/>
        <v>N.A.</v>
      </c>
      <c r="CA358" s="2">
        <f t="shared" si="359"/>
        <v>6988835</v>
      </c>
    </row>
    <row r="359" spans="1:79" x14ac:dyDescent="0.2">
      <c r="A359">
        <v>352</v>
      </c>
      <c r="B359" s="2">
        <v>4</v>
      </c>
      <c r="C359" s="2">
        <v>6983</v>
      </c>
      <c r="D359" s="2" t="s">
        <v>317</v>
      </c>
      <c r="E359" s="2">
        <v>3660586</v>
      </c>
      <c r="F359" s="2">
        <v>772.1</v>
      </c>
      <c r="G359" s="2">
        <v>4931</v>
      </c>
      <c r="H359" s="2">
        <v>3807225</v>
      </c>
      <c r="I359" s="2">
        <v>0</v>
      </c>
      <c r="J359" s="82"/>
      <c r="K359" s="2">
        <v>752</v>
      </c>
      <c r="L359" s="2">
        <f t="shared" si="302"/>
        <v>5128</v>
      </c>
      <c r="M359" s="2">
        <f t="shared" si="303"/>
        <v>3856256</v>
      </c>
      <c r="N359" s="2">
        <f t="shared" si="304"/>
        <v>0</v>
      </c>
      <c r="O359" s="2">
        <f t="shared" si="305"/>
        <v>0</v>
      </c>
      <c r="P359" s="2">
        <f t="shared" si="306"/>
        <v>0</v>
      </c>
      <c r="Q359" s="2">
        <f t="shared" si="307"/>
        <v>0</v>
      </c>
      <c r="R359" s="84">
        <f t="shared" si="308"/>
        <v>0</v>
      </c>
      <c r="S359" s="2">
        <f t="shared" si="309"/>
        <v>0</v>
      </c>
      <c r="T359" s="2">
        <f t="shared" si="310"/>
        <v>0</v>
      </c>
      <c r="U359" s="2">
        <f t="shared" si="311"/>
        <v>0</v>
      </c>
      <c r="V359" s="83" t="str">
        <f t="shared" si="300"/>
        <v>N.A.</v>
      </c>
      <c r="W359" s="2">
        <f t="shared" si="312"/>
        <v>3856256</v>
      </c>
      <c r="X359" s="82"/>
      <c r="Y359" s="2">
        <v>744</v>
      </c>
      <c r="Z359">
        <f t="shared" si="313"/>
        <v>5333</v>
      </c>
      <c r="AA359">
        <f t="shared" si="314"/>
        <v>3967752</v>
      </c>
      <c r="AB359" s="2">
        <f t="shared" si="315"/>
        <v>0</v>
      </c>
      <c r="AC359" s="2">
        <f t="shared" si="316"/>
        <v>0</v>
      </c>
      <c r="AD359" s="2">
        <f t="shared" si="317"/>
        <v>0</v>
      </c>
      <c r="AE359" s="2">
        <f t="shared" si="318"/>
        <v>0</v>
      </c>
      <c r="AF359" s="84">
        <f t="shared" si="319"/>
        <v>0</v>
      </c>
      <c r="AG359" s="2">
        <f t="shared" si="320"/>
        <v>0</v>
      </c>
      <c r="AH359" s="2">
        <f t="shared" si="321"/>
        <v>0</v>
      </c>
      <c r="AI359" s="2">
        <f t="shared" si="322"/>
        <v>0</v>
      </c>
      <c r="AJ359" s="83" t="str">
        <f t="shared" si="323"/>
        <v>N.A.</v>
      </c>
      <c r="AK359" s="2">
        <f t="shared" si="324"/>
        <v>3967752</v>
      </c>
      <c r="AM359" s="2">
        <v>713</v>
      </c>
      <c r="AN359">
        <f t="shared" si="325"/>
        <v>5546</v>
      </c>
      <c r="AO359">
        <f t="shared" si="326"/>
        <v>3954298</v>
      </c>
      <c r="AP359" s="2">
        <f t="shared" si="301"/>
        <v>0</v>
      </c>
      <c r="AQ359" s="2">
        <f t="shared" si="327"/>
        <v>53132</v>
      </c>
      <c r="AR359" s="2">
        <f t="shared" si="328"/>
        <v>0</v>
      </c>
      <c r="AS359" s="2">
        <f t="shared" si="329"/>
        <v>53132</v>
      </c>
      <c r="AT359" s="84">
        <f t="shared" si="330"/>
        <v>53132</v>
      </c>
      <c r="AU359" s="2">
        <f t="shared" si="331"/>
        <v>0</v>
      </c>
      <c r="AV359" s="2">
        <f t="shared" si="332"/>
        <v>1</v>
      </c>
      <c r="AW359" s="2">
        <f t="shared" si="333"/>
        <v>1</v>
      </c>
      <c r="AX359" s="83" t="str">
        <f t="shared" si="334"/>
        <v>101% Adj.</v>
      </c>
      <c r="AY359" s="2">
        <f t="shared" si="335"/>
        <v>4007430</v>
      </c>
      <c r="AZ359" s="82"/>
      <c r="BA359" s="2">
        <v>706</v>
      </c>
      <c r="BB359">
        <f t="shared" si="336"/>
        <v>5768</v>
      </c>
      <c r="BC359">
        <f t="shared" si="337"/>
        <v>4072208</v>
      </c>
      <c r="BD359" s="2">
        <f t="shared" si="338"/>
        <v>0</v>
      </c>
      <c r="BE359" s="2">
        <f t="shared" si="339"/>
        <v>0</v>
      </c>
      <c r="BF359" s="2">
        <f t="shared" si="340"/>
        <v>0</v>
      </c>
      <c r="BG359" s="2">
        <f t="shared" si="341"/>
        <v>0</v>
      </c>
      <c r="BH359" s="84">
        <f t="shared" si="342"/>
        <v>0</v>
      </c>
      <c r="BI359" s="2">
        <f t="shared" si="343"/>
        <v>0</v>
      </c>
      <c r="BJ359" s="2">
        <f t="shared" si="344"/>
        <v>0</v>
      </c>
      <c r="BK359" s="2">
        <f t="shared" si="345"/>
        <v>0</v>
      </c>
      <c r="BL359" s="83" t="str">
        <f t="shared" si="346"/>
        <v>N.A.</v>
      </c>
      <c r="BM359" s="2">
        <f t="shared" si="347"/>
        <v>4072208</v>
      </c>
      <c r="BO359" s="2">
        <v>703</v>
      </c>
      <c r="BP359">
        <f t="shared" si="348"/>
        <v>5999</v>
      </c>
      <c r="BQ359">
        <f t="shared" si="349"/>
        <v>4217297</v>
      </c>
      <c r="BR359" s="2">
        <f t="shared" si="350"/>
        <v>0</v>
      </c>
      <c r="BS359" s="2">
        <f t="shared" si="351"/>
        <v>0</v>
      </c>
      <c r="BT359" s="2">
        <f t="shared" si="352"/>
        <v>0</v>
      </c>
      <c r="BU359" s="2">
        <f t="shared" si="353"/>
        <v>0</v>
      </c>
      <c r="BV359" s="84">
        <f t="shared" si="354"/>
        <v>0</v>
      </c>
      <c r="BW359" s="2">
        <f t="shared" si="355"/>
        <v>0</v>
      </c>
      <c r="BX359" s="2">
        <f t="shared" si="356"/>
        <v>0</v>
      </c>
      <c r="BY359" s="2">
        <f t="shared" si="357"/>
        <v>0</v>
      </c>
      <c r="BZ359" s="83" t="str">
        <f t="shared" si="358"/>
        <v>N.A.</v>
      </c>
      <c r="CA359" s="2">
        <f t="shared" si="359"/>
        <v>4217297</v>
      </c>
    </row>
    <row r="360" spans="1:79" x14ac:dyDescent="0.2">
      <c r="A360">
        <v>353</v>
      </c>
      <c r="B360" s="2">
        <v>7</v>
      </c>
      <c r="C360" s="2">
        <v>6985</v>
      </c>
      <c r="D360" s="2" t="s">
        <v>318</v>
      </c>
      <c r="E360" s="2">
        <v>4031696</v>
      </c>
      <c r="F360" s="2">
        <v>860.1</v>
      </c>
      <c r="G360" s="2">
        <v>4938</v>
      </c>
      <c r="H360" s="2">
        <v>4247174</v>
      </c>
      <c r="I360" s="2">
        <v>0</v>
      </c>
      <c r="J360" s="82"/>
      <c r="K360" s="2">
        <v>862</v>
      </c>
      <c r="L360" s="2">
        <f t="shared" si="302"/>
        <v>5135</v>
      </c>
      <c r="M360" s="2">
        <f t="shared" si="303"/>
        <v>4426370</v>
      </c>
      <c r="N360" s="2">
        <f t="shared" si="304"/>
        <v>0</v>
      </c>
      <c r="O360" s="2">
        <f t="shared" si="305"/>
        <v>0</v>
      </c>
      <c r="P360" s="2">
        <f t="shared" si="306"/>
        <v>0</v>
      </c>
      <c r="Q360" s="2">
        <f t="shared" si="307"/>
        <v>0</v>
      </c>
      <c r="R360" s="84">
        <f t="shared" si="308"/>
        <v>0</v>
      </c>
      <c r="S360" s="2">
        <f t="shared" si="309"/>
        <v>0</v>
      </c>
      <c r="T360" s="2">
        <f t="shared" si="310"/>
        <v>0</v>
      </c>
      <c r="U360" s="2">
        <f t="shared" si="311"/>
        <v>0</v>
      </c>
      <c r="V360" s="83" t="str">
        <f t="shared" si="300"/>
        <v>N.A.</v>
      </c>
      <c r="W360" s="2">
        <f t="shared" si="312"/>
        <v>4426370</v>
      </c>
      <c r="X360" s="82"/>
      <c r="Y360" s="2">
        <v>875</v>
      </c>
      <c r="Z360">
        <f t="shared" si="313"/>
        <v>5340</v>
      </c>
      <c r="AA360">
        <f t="shared" si="314"/>
        <v>4672500</v>
      </c>
      <c r="AB360" s="2">
        <f t="shared" si="315"/>
        <v>0</v>
      </c>
      <c r="AC360" s="2">
        <f t="shared" si="316"/>
        <v>0</v>
      </c>
      <c r="AD360" s="2">
        <f t="shared" si="317"/>
        <v>0</v>
      </c>
      <c r="AE360" s="2">
        <f t="shared" si="318"/>
        <v>0</v>
      </c>
      <c r="AF360" s="84">
        <f t="shared" si="319"/>
        <v>0</v>
      </c>
      <c r="AG360" s="2">
        <f t="shared" si="320"/>
        <v>0</v>
      </c>
      <c r="AH360" s="2">
        <f t="shared" si="321"/>
        <v>0</v>
      </c>
      <c r="AI360" s="2">
        <f t="shared" si="322"/>
        <v>0</v>
      </c>
      <c r="AJ360" s="83" t="str">
        <f t="shared" si="323"/>
        <v>N.A.</v>
      </c>
      <c r="AK360" s="2">
        <f t="shared" si="324"/>
        <v>4672500</v>
      </c>
      <c r="AM360" s="2">
        <v>882</v>
      </c>
      <c r="AN360">
        <f t="shared" si="325"/>
        <v>5553</v>
      </c>
      <c r="AO360">
        <f t="shared" si="326"/>
        <v>4897746</v>
      </c>
      <c r="AP360" s="2">
        <f t="shared" si="301"/>
        <v>0</v>
      </c>
      <c r="AQ360" s="2">
        <f t="shared" si="327"/>
        <v>0</v>
      </c>
      <c r="AR360" s="2">
        <f t="shared" si="328"/>
        <v>0</v>
      </c>
      <c r="AS360" s="2">
        <f t="shared" si="329"/>
        <v>0</v>
      </c>
      <c r="AT360" s="84">
        <f t="shared" si="330"/>
        <v>0</v>
      </c>
      <c r="AU360" s="2">
        <f t="shared" si="331"/>
        <v>0</v>
      </c>
      <c r="AV360" s="2">
        <f t="shared" si="332"/>
        <v>0</v>
      </c>
      <c r="AW360" s="2">
        <f t="shared" si="333"/>
        <v>0</v>
      </c>
      <c r="AX360" s="83" t="str">
        <f t="shared" si="334"/>
        <v>N.A.</v>
      </c>
      <c r="AY360" s="2">
        <f t="shared" si="335"/>
        <v>4897746</v>
      </c>
      <c r="AZ360" s="82"/>
      <c r="BA360" s="2">
        <v>871</v>
      </c>
      <c r="BB360">
        <f t="shared" si="336"/>
        <v>5775</v>
      </c>
      <c r="BC360">
        <f t="shared" si="337"/>
        <v>5030025</v>
      </c>
      <c r="BD360" s="2">
        <f t="shared" si="338"/>
        <v>0</v>
      </c>
      <c r="BE360" s="2">
        <f t="shared" si="339"/>
        <v>0</v>
      </c>
      <c r="BF360" s="2">
        <f t="shared" si="340"/>
        <v>0</v>
      </c>
      <c r="BG360" s="2">
        <f t="shared" si="341"/>
        <v>0</v>
      </c>
      <c r="BH360" s="84">
        <f t="shared" si="342"/>
        <v>0</v>
      </c>
      <c r="BI360" s="2">
        <f t="shared" si="343"/>
        <v>0</v>
      </c>
      <c r="BJ360" s="2">
        <f t="shared" si="344"/>
        <v>0</v>
      </c>
      <c r="BK360" s="2">
        <f t="shared" si="345"/>
        <v>0</v>
      </c>
      <c r="BL360" s="83" t="str">
        <f t="shared" si="346"/>
        <v>N.A.</v>
      </c>
      <c r="BM360" s="2">
        <f t="shared" si="347"/>
        <v>5030025</v>
      </c>
      <c r="BO360" s="2">
        <v>863</v>
      </c>
      <c r="BP360">
        <f t="shared" si="348"/>
        <v>6006</v>
      </c>
      <c r="BQ360">
        <f t="shared" si="349"/>
        <v>5183178</v>
      </c>
      <c r="BR360" s="2">
        <f t="shared" si="350"/>
        <v>0</v>
      </c>
      <c r="BS360" s="2">
        <f t="shared" si="351"/>
        <v>0</v>
      </c>
      <c r="BT360" s="2">
        <f t="shared" si="352"/>
        <v>0</v>
      </c>
      <c r="BU360" s="2">
        <f t="shared" si="353"/>
        <v>0</v>
      </c>
      <c r="BV360" s="84">
        <f t="shared" si="354"/>
        <v>0</v>
      </c>
      <c r="BW360" s="2">
        <f t="shared" si="355"/>
        <v>0</v>
      </c>
      <c r="BX360" s="2">
        <f t="shared" si="356"/>
        <v>0</v>
      </c>
      <c r="BY360" s="2">
        <f t="shared" si="357"/>
        <v>0</v>
      </c>
      <c r="BZ360" s="83" t="str">
        <f t="shared" si="358"/>
        <v>N.A.</v>
      </c>
      <c r="CA360" s="2">
        <f t="shared" si="359"/>
        <v>5183178</v>
      </c>
    </row>
    <row r="361" spans="1:79" x14ac:dyDescent="0.2">
      <c r="A361">
        <v>354</v>
      </c>
      <c r="B361" s="2">
        <v>12</v>
      </c>
      <c r="C361" s="2">
        <v>6987</v>
      </c>
      <c r="D361" s="2" t="s">
        <v>319</v>
      </c>
      <c r="E361" s="2">
        <v>3327427</v>
      </c>
      <c r="F361" s="2">
        <v>728.4</v>
      </c>
      <c r="G361" s="2">
        <v>4940</v>
      </c>
      <c r="H361" s="2">
        <v>3598296</v>
      </c>
      <c r="I361" s="2">
        <v>0</v>
      </c>
      <c r="J361" s="82"/>
      <c r="K361" s="2">
        <v>725</v>
      </c>
      <c r="L361" s="2">
        <f t="shared" si="302"/>
        <v>5137</v>
      </c>
      <c r="M361" s="2">
        <f t="shared" si="303"/>
        <v>3724325</v>
      </c>
      <c r="N361" s="2">
        <f t="shared" si="304"/>
        <v>0</v>
      </c>
      <c r="O361" s="2">
        <f t="shared" si="305"/>
        <v>0</v>
      </c>
      <c r="P361" s="2">
        <f t="shared" si="306"/>
        <v>0</v>
      </c>
      <c r="Q361" s="2">
        <f t="shared" si="307"/>
        <v>0</v>
      </c>
      <c r="R361" s="84">
        <f t="shared" si="308"/>
        <v>0</v>
      </c>
      <c r="S361" s="2">
        <f t="shared" si="309"/>
        <v>0</v>
      </c>
      <c r="T361" s="2">
        <f t="shared" si="310"/>
        <v>0</v>
      </c>
      <c r="U361" s="2">
        <f t="shared" si="311"/>
        <v>0</v>
      </c>
      <c r="V361" s="83" t="str">
        <f t="shared" si="300"/>
        <v>N.A.</v>
      </c>
      <c r="W361" s="2">
        <f t="shared" si="312"/>
        <v>3724325</v>
      </c>
      <c r="X361" s="82"/>
      <c r="Y361" s="2">
        <v>746</v>
      </c>
      <c r="Z361">
        <f t="shared" si="313"/>
        <v>5342</v>
      </c>
      <c r="AA361">
        <f t="shared" si="314"/>
        <v>3985132</v>
      </c>
      <c r="AB361" s="2">
        <f t="shared" si="315"/>
        <v>0</v>
      </c>
      <c r="AC361" s="2">
        <f t="shared" si="316"/>
        <v>0</v>
      </c>
      <c r="AD361" s="2">
        <f t="shared" si="317"/>
        <v>0</v>
      </c>
      <c r="AE361" s="2">
        <f t="shared" si="318"/>
        <v>0</v>
      </c>
      <c r="AF361" s="84">
        <f t="shared" si="319"/>
        <v>0</v>
      </c>
      <c r="AG361" s="2">
        <f t="shared" si="320"/>
        <v>0</v>
      </c>
      <c r="AH361" s="2">
        <f t="shared" si="321"/>
        <v>0</v>
      </c>
      <c r="AI361" s="2">
        <f t="shared" si="322"/>
        <v>0</v>
      </c>
      <c r="AJ361" s="83" t="str">
        <f t="shared" si="323"/>
        <v>N.A.</v>
      </c>
      <c r="AK361" s="2">
        <f t="shared" si="324"/>
        <v>3985132</v>
      </c>
      <c r="AM361" s="2">
        <v>759</v>
      </c>
      <c r="AN361">
        <f t="shared" si="325"/>
        <v>5555</v>
      </c>
      <c r="AO361">
        <f t="shared" si="326"/>
        <v>4216245</v>
      </c>
      <c r="AP361" s="2">
        <f t="shared" si="301"/>
        <v>0</v>
      </c>
      <c r="AQ361" s="2">
        <f t="shared" si="327"/>
        <v>0</v>
      </c>
      <c r="AR361" s="2">
        <f t="shared" si="328"/>
        <v>0</v>
      </c>
      <c r="AS361" s="2">
        <f t="shared" si="329"/>
        <v>0</v>
      </c>
      <c r="AT361" s="84">
        <f t="shared" si="330"/>
        <v>0</v>
      </c>
      <c r="AU361" s="2">
        <f t="shared" si="331"/>
        <v>0</v>
      </c>
      <c r="AV361" s="2">
        <f t="shared" si="332"/>
        <v>0</v>
      </c>
      <c r="AW361" s="2">
        <f t="shared" si="333"/>
        <v>0</v>
      </c>
      <c r="AX361" s="83" t="str">
        <f t="shared" si="334"/>
        <v>N.A.</v>
      </c>
      <c r="AY361" s="2">
        <f t="shared" si="335"/>
        <v>4216245</v>
      </c>
      <c r="AZ361" s="82"/>
      <c r="BA361" s="2">
        <v>753</v>
      </c>
      <c r="BB361">
        <f t="shared" si="336"/>
        <v>5777</v>
      </c>
      <c r="BC361">
        <f t="shared" si="337"/>
        <v>4350081</v>
      </c>
      <c r="BD361" s="2">
        <f t="shared" si="338"/>
        <v>0</v>
      </c>
      <c r="BE361" s="2">
        <f t="shared" si="339"/>
        <v>0</v>
      </c>
      <c r="BF361" s="2">
        <f t="shared" si="340"/>
        <v>0</v>
      </c>
      <c r="BG361" s="2">
        <f t="shared" si="341"/>
        <v>0</v>
      </c>
      <c r="BH361" s="84">
        <f t="shared" si="342"/>
        <v>0</v>
      </c>
      <c r="BI361" s="2">
        <f t="shared" si="343"/>
        <v>0</v>
      </c>
      <c r="BJ361" s="2">
        <f t="shared" si="344"/>
        <v>0</v>
      </c>
      <c r="BK361" s="2">
        <f t="shared" si="345"/>
        <v>0</v>
      </c>
      <c r="BL361" s="83" t="str">
        <f t="shared" si="346"/>
        <v>N.A.</v>
      </c>
      <c r="BM361" s="2">
        <f t="shared" si="347"/>
        <v>4350081</v>
      </c>
      <c r="BO361" s="2">
        <v>769</v>
      </c>
      <c r="BP361">
        <f t="shared" si="348"/>
        <v>6008</v>
      </c>
      <c r="BQ361">
        <f t="shared" si="349"/>
        <v>4620152</v>
      </c>
      <c r="BR361" s="2">
        <f t="shared" si="350"/>
        <v>0</v>
      </c>
      <c r="BS361" s="2">
        <f t="shared" si="351"/>
        <v>0</v>
      </c>
      <c r="BT361" s="2">
        <f t="shared" si="352"/>
        <v>0</v>
      </c>
      <c r="BU361" s="2">
        <f t="shared" si="353"/>
        <v>0</v>
      </c>
      <c r="BV361" s="84">
        <f t="shared" si="354"/>
        <v>0</v>
      </c>
      <c r="BW361" s="2">
        <f t="shared" si="355"/>
        <v>0</v>
      </c>
      <c r="BX361" s="2">
        <f t="shared" si="356"/>
        <v>0</v>
      </c>
      <c r="BY361" s="2">
        <f t="shared" si="357"/>
        <v>0</v>
      </c>
      <c r="BZ361" s="83" t="str">
        <f t="shared" si="358"/>
        <v>N.A.</v>
      </c>
      <c r="CA361" s="2">
        <f t="shared" si="359"/>
        <v>4620152</v>
      </c>
    </row>
    <row r="362" spans="1:79" x14ac:dyDescent="0.2">
      <c r="A362">
        <v>355</v>
      </c>
      <c r="B362" s="2">
        <v>4</v>
      </c>
      <c r="C362" s="2">
        <v>6990</v>
      </c>
      <c r="D362" s="2" t="s">
        <v>320</v>
      </c>
      <c r="E362" s="2">
        <v>3641558</v>
      </c>
      <c r="F362" s="2">
        <v>736.2</v>
      </c>
      <c r="G362" s="2">
        <v>4954</v>
      </c>
      <c r="H362" s="2">
        <v>3647135</v>
      </c>
      <c r="I362" s="2">
        <v>0</v>
      </c>
      <c r="J362" s="82"/>
      <c r="K362" s="2">
        <v>733</v>
      </c>
      <c r="L362" s="2">
        <f t="shared" si="302"/>
        <v>5151</v>
      </c>
      <c r="M362" s="2">
        <f t="shared" si="303"/>
        <v>3775683</v>
      </c>
      <c r="N362" s="2">
        <f t="shared" si="304"/>
        <v>0</v>
      </c>
      <c r="O362" s="2">
        <f t="shared" si="305"/>
        <v>0</v>
      </c>
      <c r="P362" s="2">
        <f t="shared" si="306"/>
        <v>0</v>
      </c>
      <c r="Q362" s="2">
        <f t="shared" si="307"/>
        <v>0</v>
      </c>
      <c r="R362" s="84">
        <f t="shared" si="308"/>
        <v>0</v>
      </c>
      <c r="S362" s="2">
        <f t="shared" si="309"/>
        <v>0</v>
      </c>
      <c r="T362" s="2">
        <f t="shared" si="310"/>
        <v>0</v>
      </c>
      <c r="U362" s="2">
        <f t="shared" si="311"/>
        <v>0</v>
      </c>
      <c r="V362" s="83" t="str">
        <f t="shared" si="300"/>
        <v>N.A.</v>
      </c>
      <c r="W362" s="2">
        <f t="shared" si="312"/>
        <v>3775683</v>
      </c>
      <c r="X362" s="82"/>
      <c r="Y362" s="2">
        <v>725</v>
      </c>
      <c r="Z362">
        <f t="shared" si="313"/>
        <v>5356</v>
      </c>
      <c r="AA362">
        <f t="shared" si="314"/>
        <v>3883100</v>
      </c>
      <c r="AB362" s="2">
        <f t="shared" si="315"/>
        <v>0</v>
      </c>
      <c r="AC362" s="2">
        <f t="shared" si="316"/>
        <v>0</v>
      </c>
      <c r="AD362" s="2">
        <f t="shared" si="317"/>
        <v>0</v>
      </c>
      <c r="AE362" s="2">
        <f t="shared" si="318"/>
        <v>0</v>
      </c>
      <c r="AF362" s="84">
        <f t="shared" si="319"/>
        <v>0</v>
      </c>
      <c r="AG362" s="2">
        <f t="shared" si="320"/>
        <v>0</v>
      </c>
      <c r="AH362" s="2">
        <f t="shared" si="321"/>
        <v>0</v>
      </c>
      <c r="AI362" s="2">
        <f t="shared" si="322"/>
        <v>0</v>
      </c>
      <c r="AJ362" s="83" t="str">
        <f t="shared" si="323"/>
        <v>N.A.</v>
      </c>
      <c r="AK362" s="2">
        <f t="shared" si="324"/>
        <v>3883100</v>
      </c>
      <c r="AM362" s="2">
        <v>712</v>
      </c>
      <c r="AN362">
        <f t="shared" si="325"/>
        <v>5569</v>
      </c>
      <c r="AO362">
        <f t="shared" si="326"/>
        <v>3965128</v>
      </c>
      <c r="AP362" s="2">
        <f t="shared" si="301"/>
        <v>0</v>
      </c>
      <c r="AQ362" s="2">
        <f t="shared" si="327"/>
        <v>0</v>
      </c>
      <c r="AR362" s="2">
        <f t="shared" si="328"/>
        <v>0</v>
      </c>
      <c r="AS362" s="2">
        <f t="shared" si="329"/>
        <v>0</v>
      </c>
      <c r="AT362" s="84">
        <f t="shared" si="330"/>
        <v>0</v>
      </c>
      <c r="AU362" s="2">
        <f t="shared" si="331"/>
        <v>0</v>
      </c>
      <c r="AV362" s="2">
        <f t="shared" si="332"/>
        <v>0</v>
      </c>
      <c r="AW362" s="2">
        <f t="shared" si="333"/>
        <v>0</v>
      </c>
      <c r="AX362" s="83" t="str">
        <f t="shared" si="334"/>
        <v>N.A.</v>
      </c>
      <c r="AY362" s="2">
        <f t="shared" si="335"/>
        <v>3965128</v>
      </c>
      <c r="AZ362" s="82"/>
      <c r="BA362" s="2">
        <v>696</v>
      </c>
      <c r="BB362">
        <f t="shared" si="336"/>
        <v>5791</v>
      </c>
      <c r="BC362">
        <f t="shared" si="337"/>
        <v>4030536</v>
      </c>
      <c r="BD362" s="2">
        <f t="shared" si="338"/>
        <v>0</v>
      </c>
      <c r="BE362" s="2">
        <f t="shared" si="339"/>
        <v>0</v>
      </c>
      <c r="BF362" s="2">
        <f t="shared" si="340"/>
        <v>0</v>
      </c>
      <c r="BG362" s="2">
        <f t="shared" si="341"/>
        <v>0</v>
      </c>
      <c r="BH362" s="84">
        <f t="shared" si="342"/>
        <v>0</v>
      </c>
      <c r="BI362" s="2">
        <f t="shared" si="343"/>
        <v>0</v>
      </c>
      <c r="BJ362" s="2">
        <f t="shared" si="344"/>
        <v>0</v>
      </c>
      <c r="BK362" s="2">
        <f t="shared" si="345"/>
        <v>0</v>
      </c>
      <c r="BL362" s="83" t="str">
        <f t="shared" si="346"/>
        <v>N.A.</v>
      </c>
      <c r="BM362" s="2">
        <f t="shared" si="347"/>
        <v>4030536</v>
      </c>
      <c r="BO362" s="2">
        <v>690</v>
      </c>
      <c r="BP362">
        <f t="shared" si="348"/>
        <v>6022</v>
      </c>
      <c r="BQ362">
        <f t="shared" si="349"/>
        <v>4155180</v>
      </c>
      <c r="BR362" s="2">
        <f t="shared" si="350"/>
        <v>0</v>
      </c>
      <c r="BS362" s="2">
        <f t="shared" si="351"/>
        <v>0</v>
      </c>
      <c r="BT362" s="2">
        <f t="shared" si="352"/>
        <v>0</v>
      </c>
      <c r="BU362" s="2">
        <f t="shared" si="353"/>
        <v>0</v>
      </c>
      <c r="BV362" s="84">
        <f t="shared" si="354"/>
        <v>0</v>
      </c>
      <c r="BW362" s="2">
        <f t="shared" si="355"/>
        <v>0</v>
      </c>
      <c r="BX362" s="2">
        <f t="shared" si="356"/>
        <v>0</v>
      </c>
      <c r="BY362" s="2">
        <f t="shared" si="357"/>
        <v>0</v>
      </c>
      <c r="BZ362" s="83" t="str">
        <f t="shared" si="358"/>
        <v>N.A.</v>
      </c>
      <c r="CA362" s="2">
        <f t="shared" si="359"/>
        <v>4155180</v>
      </c>
    </row>
    <row r="363" spans="1:79" x14ac:dyDescent="0.2">
      <c r="A363">
        <v>356</v>
      </c>
      <c r="B363" s="2">
        <v>12</v>
      </c>
      <c r="C363" s="2">
        <v>6992</v>
      </c>
      <c r="D363" s="2" t="s">
        <v>321</v>
      </c>
      <c r="E363" s="2">
        <v>3316746</v>
      </c>
      <c r="F363" s="2">
        <v>643.9</v>
      </c>
      <c r="G363" s="2">
        <v>4960</v>
      </c>
      <c r="H363" s="2">
        <v>3193744</v>
      </c>
      <c r="I363" s="2">
        <v>98402</v>
      </c>
      <c r="J363" s="82"/>
      <c r="K363" s="2">
        <v>635</v>
      </c>
      <c r="L363" s="2">
        <f t="shared" si="302"/>
        <v>5157</v>
      </c>
      <c r="M363" s="2">
        <f t="shared" si="303"/>
        <v>3274695</v>
      </c>
      <c r="N363" s="2">
        <f t="shared" si="304"/>
        <v>29436</v>
      </c>
      <c r="O363" s="2">
        <f t="shared" si="305"/>
        <v>0</v>
      </c>
      <c r="P363" s="2">
        <f t="shared" si="306"/>
        <v>29436</v>
      </c>
      <c r="Q363" s="2">
        <f t="shared" si="307"/>
        <v>0</v>
      </c>
      <c r="R363" s="84">
        <f t="shared" si="308"/>
        <v>29436</v>
      </c>
      <c r="S363" s="2">
        <f t="shared" si="309"/>
        <v>2</v>
      </c>
      <c r="T363" s="2">
        <f t="shared" si="310"/>
        <v>0</v>
      </c>
      <c r="U363" s="2">
        <f t="shared" si="311"/>
        <v>2</v>
      </c>
      <c r="V363" s="83" t="str">
        <f t="shared" si="300"/>
        <v>70% Adj.</v>
      </c>
      <c r="W363" s="2">
        <f t="shared" si="312"/>
        <v>3304131</v>
      </c>
      <c r="X363" s="82"/>
      <c r="Y363" s="2">
        <v>630</v>
      </c>
      <c r="Z363">
        <f t="shared" si="313"/>
        <v>5362</v>
      </c>
      <c r="AA363">
        <f t="shared" si="314"/>
        <v>3378060</v>
      </c>
      <c r="AB363" s="2">
        <f t="shared" si="315"/>
        <v>0</v>
      </c>
      <c r="AC363" s="2">
        <f t="shared" si="316"/>
        <v>0</v>
      </c>
      <c r="AD363" s="2">
        <f t="shared" si="317"/>
        <v>0</v>
      </c>
      <c r="AE363" s="2">
        <f t="shared" si="318"/>
        <v>0</v>
      </c>
      <c r="AF363" s="84">
        <f t="shared" si="319"/>
        <v>0</v>
      </c>
      <c r="AG363" s="2">
        <f t="shared" si="320"/>
        <v>0</v>
      </c>
      <c r="AH363" s="2">
        <f t="shared" si="321"/>
        <v>0</v>
      </c>
      <c r="AI363" s="2">
        <f t="shared" si="322"/>
        <v>0</v>
      </c>
      <c r="AJ363" s="83" t="str">
        <f t="shared" si="323"/>
        <v>N.A.</v>
      </c>
      <c r="AK363" s="2">
        <f t="shared" si="324"/>
        <v>3378060</v>
      </c>
      <c r="AM363" s="2">
        <v>628</v>
      </c>
      <c r="AN363">
        <f t="shared" si="325"/>
        <v>5575</v>
      </c>
      <c r="AO363">
        <f t="shared" si="326"/>
        <v>3501100</v>
      </c>
      <c r="AP363" s="2">
        <f t="shared" si="301"/>
        <v>0</v>
      </c>
      <c r="AQ363" s="2">
        <f t="shared" si="327"/>
        <v>0</v>
      </c>
      <c r="AR363" s="2">
        <f t="shared" si="328"/>
        <v>0</v>
      </c>
      <c r="AS363" s="2">
        <f t="shared" si="329"/>
        <v>0</v>
      </c>
      <c r="AT363" s="84">
        <f t="shared" si="330"/>
        <v>0</v>
      </c>
      <c r="AU363" s="2">
        <f t="shared" si="331"/>
        <v>0</v>
      </c>
      <c r="AV363" s="2">
        <f t="shared" si="332"/>
        <v>0</v>
      </c>
      <c r="AW363" s="2">
        <f t="shared" si="333"/>
        <v>0</v>
      </c>
      <c r="AX363" s="83" t="str">
        <f t="shared" si="334"/>
        <v>N.A.</v>
      </c>
      <c r="AY363" s="2">
        <f t="shared" si="335"/>
        <v>3501100</v>
      </c>
      <c r="AZ363" s="82"/>
      <c r="BA363" s="2">
        <v>625</v>
      </c>
      <c r="BB363">
        <f t="shared" si="336"/>
        <v>5797</v>
      </c>
      <c r="BC363">
        <f t="shared" si="337"/>
        <v>3623125</v>
      </c>
      <c r="BD363" s="2">
        <f t="shared" si="338"/>
        <v>0</v>
      </c>
      <c r="BE363" s="2">
        <f t="shared" si="339"/>
        <v>0</v>
      </c>
      <c r="BF363" s="2">
        <f t="shared" si="340"/>
        <v>0</v>
      </c>
      <c r="BG363" s="2">
        <f t="shared" si="341"/>
        <v>0</v>
      </c>
      <c r="BH363" s="84">
        <f t="shared" si="342"/>
        <v>0</v>
      </c>
      <c r="BI363" s="2">
        <f t="shared" si="343"/>
        <v>0</v>
      </c>
      <c r="BJ363" s="2">
        <f t="shared" si="344"/>
        <v>0</v>
      </c>
      <c r="BK363" s="2">
        <f t="shared" si="345"/>
        <v>0</v>
      </c>
      <c r="BL363" s="83" t="str">
        <f t="shared" si="346"/>
        <v>N.A.</v>
      </c>
      <c r="BM363" s="2">
        <f t="shared" si="347"/>
        <v>3623125</v>
      </c>
      <c r="BO363" s="2">
        <v>618</v>
      </c>
      <c r="BP363">
        <f t="shared" si="348"/>
        <v>6028</v>
      </c>
      <c r="BQ363">
        <f t="shared" si="349"/>
        <v>3725304</v>
      </c>
      <c r="BR363" s="2">
        <f t="shared" si="350"/>
        <v>0</v>
      </c>
      <c r="BS363" s="2">
        <f t="shared" si="351"/>
        <v>0</v>
      </c>
      <c r="BT363" s="2">
        <f t="shared" si="352"/>
        <v>0</v>
      </c>
      <c r="BU363" s="2">
        <f t="shared" si="353"/>
        <v>0</v>
      </c>
      <c r="BV363" s="84">
        <f t="shared" si="354"/>
        <v>0</v>
      </c>
      <c r="BW363" s="2">
        <f t="shared" si="355"/>
        <v>0</v>
      </c>
      <c r="BX363" s="2">
        <f t="shared" si="356"/>
        <v>0</v>
      </c>
      <c r="BY363" s="2">
        <f t="shared" si="357"/>
        <v>0</v>
      </c>
      <c r="BZ363" s="83" t="str">
        <f t="shared" si="358"/>
        <v>N.A.</v>
      </c>
      <c r="CA363" s="2">
        <f t="shared" si="359"/>
        <v>3725304</v>
      </c>
    </row>
    <row r="364" spans="1:79" x14ac:dyDescent="0.2">
      <c r="A364">
        <v>357</v>
      </c>
      <c r="B364" s="2">
        <v>12</v>
      </c>
      <c r="C364" s="2">
        <v>7002</v>
      </c>
      <c r="D364" s="2" t="s">
        <v>322</v>
      </c>
      <c r="E364" s="2">
        <v>1120781</v>
      </c>
      <c r="F364" s="2">
        <v>206</v>
      </c>
      <c r="G364" s="2">
        <v>4931</v>
      </c>
      <c r="H364" s="2">
        <v>1015786</v>
      </c>
      <c r="I364" s="2">
        <v>83996</v>
      </c>
      <c r="J364" s="82"/>
      <c r="K364" s="2">
        <v>195</v>
      </c>
      <c r="L364" s="2">
        <f t="shared" si="302"/>
        <v>5128</v>
      </c>
      <c r="M364" s="2">
        <f t="shared" si="303"/>
        <v>999960</v>
      </c>
      <c r="N364" s="2">
        <f t="shared" si="304"/>
        <v>84575</v>
      </c>
      <c r="O364" s="2">
        <f t="shared" si="305"/>
        <v>25984</v>
      </c>
      <c r="P364" s="2">
        <f t="shared" si="306"/>
        <v>84575</v>
      </c>
      <c r="Q364" s="2">
        <f t="shared" si="307"/>
        <v>0</v>
      </c>
      <c r="R364" s="84">
        <f t="shared" si="308"/>
        <v>84575</v>
      </c>
      <c r="S364" s="2">
        <f t="shared" si="309"/>
        <v>2</v>
      </c>
      <c r="T364" s="2">
        <f t="shared" si="310"/>
        <v>0</v>
      </c>
      <c r="U364" s="2">
        <f t="shared" si="311"/>
        <v>2</v>
      </c>
      <c r="V364" s="83" t="str">
        <f t="shared" si="300"/>
        <v>70% Adj.</v>
      </c>
      <c r="W364" s="2">
        <f t="shared" si="312"/>
        <v>1084535</v>
      </c>
      <c r="X364" s="82"/>
      <c r="Y364" s="2">
        <v>191</v>
      </c>
      <c r="Z364">
        <f t="shared" si="313"/>
        <v>5333</v>
      </c>
      <c r="AA364">
        <f t="shared" si="314"/>
        <v>1018603</v>
      </c>
      <c r="AB364" s="2">
        <f t="shared" si="315"/>
        <v>61307</v>
      </c>
      <c r="AC364" s="2">
        <f t="shared" si="316"/>
        <v>0</v>
      </c>
      <c r="AD364" s="2">
        <f t="shared" si="317"/>
        <v>61307</v>
      </c>
      <c r="AE364" s="2">
        <f t="shared" si="318"/>
        <v>0</v>
      </c>
      <c r="AF364" s="84">
        <f t="shared" si="319"/>
        <v>61307</v>
      </c>
      <c r="AG364" s="2">
        <f t="shared" si="320"/>
        <v>2</v>
      </c>
      <c r="AH364" s="2">
        <f t="shared" si="321"/>
        <v>0</v>
      </c>
      <c r="AI364" s="2">
        <f t="shared" si="322"/>
        <v>2</v>
      </c>
      <c r="AJ364" s="83" t="str">
        <f t="shared" si="323"/>
        <v>60% Adj.</v>
      </c>
      <c r="AK364" s="2">
        <f t="shared" si="324"/>
        <v>1079910</v>
      </c>
      <c r="AM364" s="2">
        <v>176</v>
      </c>
      <c r="AN364">
        <f t="shared" si="325"/>
        <v>5546</v>
      </c>
      <c r="AO364">
        <f t="shared" si="326"/>
        <v>976096</v>
      </c>
      <c r="AP364" s="2">
        <f t="shared" si="301"/>
        <v>72343</v>
      </c>
      <c r="AQ364" s="2">
        <f t="shared" si="327"/>
        <v>52693</v>
      </c>
      <c r="AR364" s="2">
        <f t="shared" si="328"/>
        <v>72343</v>
      </c>
      <c r="AS364" s="2">
        <f t="shared" si="329"/>
        <v>0</v>
      </c>
      <c r="AT364" s="84">
        <f t="shared" si="330"/>
        <v>72343</v>
      </c>
      <c r="AU364" s="2">
        <f t="shared" si="331"/>
        <v>2</v>
      </c>
      <c r="AV364" s="2">
        <f t="shared" si="332"/>
        <v>0</v>
      </c>
      <c r="AW364" s="2">
        <f t="shared" si="333"/>
        <v>2</v>
      </c>
      <c r="AX364" s="83" t="str">
        <f t="shared" si="334"/>
        <v>50% Adj.</v>
      </c>
      <c r="AY364" s="2">
        <f t="shared" si="335"/>
        <v>1048439</v>
      </c>
      <c r="AZ364" s="82"/>
      <c r="BA364" s="2">
        <v>163</v>
      </c>
      <c r="BB364">
        <f t="shared" si="336"/>
        <v>5768</v>
      </c>
      <c r="BC364">
        <f t="shared" si="337"/>
        <v>940184</v>
      </c>
      <c r="BD364" s="2">
        <f t="shared" si="338"/>
        <v>72239</v>
      </c>
      <c r="BE364" s="2">
        <f t="shared" si="339"/>
        <v>45673</v>
      </c>
      <c r="BF364" s="2">
        <f t="shared" si="340"/>
        <v>72239</v>
      </c>
      <c r="BG364" s="2">
        <f t="shared" si="341"/>
        <v>0</v>
      </c>
      <c r="BH364" s="84">
        <f t="shared" si="342"/>
        <v>72239</v>
      </c>
      <c r="BI364" s="2">
        <f t="shared" si="343"/>
        <v>2</v>
      </c>
      <c r="BJ364" s="2">
        <f t="shared" si="344"/>
        <v>0</v>
      </c>
      <c r="BK364" s="2">
        <f t="shared" si="345"/>
        <v>2</v>
      </c>
      <c r="BL364" s="83" t="str">
        <f t="shared" si="346"/>
        <v>40% Adj.</v>
      </c>
      <c r="BM364" s="2">
        <f t="shared" si="347"/>
        <v>1012423</v>
      </c>
      <c r="BO364" s="2">
        <v>160</v>
      </c>
      <c r="BP364">
        <f t="shared" si="348"/>
        <v>5999</v>
      </c>
      <c r="BQ364">
        <f t="shared" si="349"/>
        <v>959840</v>
      </c>
      <c r="BR364" s="2">
        <f t="shared" si="350"/>
        <v>48282</v>
      </c>
      <c r="BS364" s="2">
        <f t="shared" si="351"/>
        <v>0</v>
      </c>
      <c r="BT364" s="2">
        <f t="shared" si="352"/>
        <v>48282</v>
      </c>
      <c r="BU364" s="2">
        <f t="shared" si="353"/>
        <v>0</v>
      </c>
      <c r="BV364" s="84">
        <f t="shared" si="354"/>
        <v>48282</v>
      </c>
      <c r="BW364" s="2">
        <f t="shared" si="355"/>
        <v>2</v>
      </c>
      <c r="BX364" s="2">
        <f t="shared" si="356"/>
        <v>0</v>
      </c>
      <c r="BY364" s="2">
        <f t="shared" si="357"/>
        <v>2</v>
      </c>
      <c r="BZ364" s="83" t="str">
        <f t="shared" si="358"/>
        <v>30% Adj.</v>
      </c>
      <c r="CA364" s="2">
        <f t="shared" si="359"/>
        <v>1008122</v>
      </c>
    </row>
    <row r="365" spans="1:79" x14ac:dyDescent="0.2">
      <c r="A365">
        <v>358</v>
      </c>
      <c r="B365" s="2">
        <v>10</v>
      </c>
      <c r="C365" s="2">
        <v>7029</v>
      </c>
      <c r="D365" s="2" t="s">
        <v>323</v>
      </c>
      <c r="E365" s="2">
        <v>5233008</v>
      </c>
      <c r="F365" s="2">
        <v>1136.9000000000001</v>
      </c>
      <c r="G365" s="2">
        <v>4947</v>
      </c>
      <c r="H365" s="2">
        <v>5624244</v>
      </c>
      <c r="I365" s="2">
        <v>0</v>
      </c>
      <c r="J365" s="82"/>
      <c r="K365" s="2">
        <v>1137</v>
      </c>
      <c r="L365" s="2">
        <f t="shared" si="302"/>
        <v>5144</v>
      </c>
      <c r="M365" s="2">
        <f t="shared" si="303"/>
        <v>5848728</v>
      </c>
      <c r="N365" s="2">
        <f t="shared" si="304"/>
        <v>0</v>
      </c>
      <c r="O365" s="2">
        <f t="shared" si="305"/>
        <v>0</v>
      </c>
      <c r="P365" s="2">
        <f t="shared" si="306"/>
        <v>0</v>
      </c>
      <c r="Q365" s="2">
        <f t="shared" si="307"/>
        <v>0</v>
      </c>
      <c r="R365" s="84">
        <f t="shared" si="308"/>
        <v>0</v>
      </c>
      <c r="S365" s="2">
        <f t="shared" si="309"/>
        <v>0</v>
      </c>
      <c r="T365" s="2">
        <f t="shared" si="310"/>
        <v>0</v>
      </c>
      <c r="U365" s="2">
        <f t="shared" si="311"/>
        <v>0</v>
      </c>
      <c r="V365" s="83" t="str">
        <f t="shared" si="300"/>
        <v>N.A.</v>
      </c>
      <c r="W365" s="2">
        <f t="shared" si="312"/>
        <v>5848728</v>
      </c>
      <c r="X365" s="82"/>
      <c r="Y365" s="2">
        <v>1134</v>
      </c>
      <c r="Z365">
        <f t="shared" si="313"/>
        <v>5349</v>
      </c>
      <c r="AA365">
        <f t="shared" si="314"/>
        <v>6065766</v>
      </c>
      <c r="AB365" s="2">
        <f t="shared" si="315"/>
        <v>0</v>
      </c>
      <c r="AC365" s="2">
        <f t="shared" si="316"/>
        <v>0</v>
      </c>
      <c r="AD365" s="2">
        <f t="shared" si="317"/>
        <v>0</v>
      </c>
      <c r="AE365" s="2">
        <f t="shared" si="318"/>
        <v>0</v>
      </c>
      <c r="AF365" s="84">
        <f t="shared" si="319"/>
        <v>0</v>
      </c>
      <c r="AG365" s="2">
        <f t="shared" si="320"/>
        <v>0</v>
      </c>
      <c r="AH365" s="2">
        <f t="shared" si="321"/>
        <v>0</v>
      </c>
      <c r="AI365" s="2">
        <f t="shared" si="322"/>
        <v>0</v>
      </c>
      <c r="AJ365" s="83" t="str">
        <f t="shared" si="323"/>
        <v>N.A.</v>
      </c>
      <c r="AK365" s="2">
        <f t="shared" si="324"/>
        <v>6065766</v>
      </c>
      <c r="AM365" s="2">
        <v>1131</v>
      </c>
      <c r="AN365">
        <f t="shared" si="325"/>
        <v>5562</v>
      </c>
      <c r="AO365">
        <f t="shared" si="326"/>
        <v>6290622</v>
      </c>
      <c r="AP365" s="2">
        <f t="shared" si="301"/>
        <v>0</v>
      </c>
      <c r="AQ365" s="2">
        <f t="shared" si="327"/>
        <v>0</v>
      </c>
      <c r="AR365" s="2">
        <f t="shared" si="328"/>
        <v>0</v>
      </c>
      <c r="AS365" s="2">
        <f t="shared" si="329"/>
        <v>0</v>
      </c>
      <c r="AT365" s="84">
        <f t="shared" si="330"/>
        <v>0</v>
      </c>
      <c r="AU365" s="2">
        <f t="shared" si="331"/>
        <v>0</v>
      </c>
      <c r="AV365" s="2">
        <f t="shared" si="332"/>
        <v>0</v>
      </c>
      <c r="AW365" s="2">
        <f t="shared" si="333"/>
        <v>0</v>
      </c>
      <c r="AX365" s="83" t="str">
        <f t="shared" si="334"/>
        <v>N.A.</v>
      </c>
      <c r="AY365" s="2">
        <f t="shared" si="335"/>
        <v>6290622</v>
      </c>
      <c r="AZ365" s="82"/>
      <c r="BA365" s="2">
        <v>1133</v>
      </c>
      <c r="BB365">
        <f t="shared" si="336"/>
        <v>5784</v>
      </c>
      <c r="BC365">
        <f t="shared" si="337"/>
        <v>6553272</v>
      </c>
      <c r="BD365" s="2">
        <f t="shared" si="338"/>
        <v>0</v>
      </c>
      <c r="BE365" s="2">
        <f t="shared" si="339"/>
        <v>0</v>
      </c>
      <c r="BF365" s="2">
        <f t="shared" si="340"/>
        <v>0</v>
      </c>
      <c r="BG365" s="2">
        <f t="shared" si="341"/>
        <v>0</v>
      </c>
      <c r="BH365" s="84">
        <f t="shared" si="342"/>
        <v>0</v>
      </c>
      <c r="BI365" s="2">
        <f t="shared" si="343"/>
        <v>0</v>
      </c>
      <c r="BJ365" s="2">
        <f t="shared" si="344"/>
        <v>0</v>
      </c>
      <c r="BK365" s="2">
        <f t="shared" si="345"/>
        <v>0</v>
      </c>
      <c r="BL365" s="83" t="str">
        <f t="shared" si="346"/>
        <v>N.A.</v>
      </c>
      <c r="BM365" s="2">
        <f t="shared" si="347"/>
        <v>6553272</v>
      </c>
      <c r="BO365" s="2">
        <v>1126</v>
      </c>
      <c r="BP365">
        <f t="shared" si="348"/>
        <v>6015</v>
      </c>
      <c r="BQ365">
        <f t="shared" si="349"/>
        <v>6772890</v>
      </c>
      <c r="BR365" s="2">
        <f t="shared" si="350"/>
        <v>0</v>
      </c>
      <c r="BS365" s="2">
        <f t="shared" si="351"/>
        <v>0</v>
      </c>
      <c r="BT365" s="2">
        <f t="shared" si="352"/>
        <v>0</v>
      </c>
      <c r="BU365" s="2">
        <f t="shared" si="353"/>
        <v>0</v>
      </c>
      <c r="BV365" s="84">
        <f t="shared" si="354"/>
        <v>0</v>
      </c>
      <c r="BW365" s="2">
        <f t="shared" si="355"/>
        <v>0</v>
      </c>
      <c r="BX365" s="2">
        <f t="shared" si="356"/>
        <v>0</v>
      </c>
      <c r="BY365" s="2">
        <f t="shared" si="357"/>
        <v>0</v>
      </c>
      <c r="BZ365" s="83" t="str">
        <f t="shared" si="358"/>
        <v>N.A.</v>
      </c>
      <c r="CA365" s="2">
        <f t="shared" si="359"/>
        <v>6772890</v>
      </c>
    </row>
    <row r="366" spans="1:79" x14ac:dyDescent="0.2">
      <c r="A366">
        <v>359</v>
      </c>
      <c r="B366" s="2">
        <v>9</v>
      </c>
      <c r="C366" s="2">
        <v>7038</v>
      </c>
      <c r="D366" s="2" t="s">
        <v>324</v>
      </c>
      <c r="E366" s="2">
        <v>4199731</v>
      </c>
      <c r="F366" s="2">
        <v>904</v>
      </c>
      <c r="G366" s="2">
        <v>4931</v>
      </c>
      <c r="H366" s="2">
        <v>4457624</v>
      </c>
      <c r="I366" s="2">
        <v>1822</v>
      </c>
      <c r="J366" s="82"/>
      <c r="K366" s="2">
        <v>893</v>
      </c>
      <c r="L366" s="2">
        <f t="shared" si="302"/>
        <v>5128</v>
      </c>
      <c r="M366" s="2">
        <f t="shared" si="303"/>
        <v>4579304</v>
      </c>
      <c r="N366" s="2">
        <f t="shared" si="304"/>
        <v>0</v>
      </c>
      <c r="O366" s="2">
        <f t="shared" si="305"/>
        <v>0</v>
      </c>
      <c r="P366" s="2">
        <f t="shared" si="306"/>
        <v>0</v>
      </c>
      <c r="Q366" s="2">
        <f t="shared" si="307"/>
        <v>0</v>
      </c>
      <c r="R366" s="84">
        <f t="shared" si="308"/>
        <v>0</v>
      </c>
      <c r="S366" s="2">
        <f t="shared" si="309"/>
        <v>0</v>
      </c>
      <c r="T366" s="2">
        <f t="shared" si="310"/>
        <v>0</v>
      </c>
      <c r="U366" s="2">
        <f t="shared" si="311"/>
        <v>0</v>
      </c>
      <c r="V366" s="83" t="str">
        <f t="shared" si="300"/>
        <v>N.A.</v>
      </c>
      <c r="W366" s="2">
        <f t="shared" si="312"/>
        <v>4579304</v>
      </c>
      <c r="X366" s="82"/>
      <c r="Y366" s="2">
        <v>885</v>
      </c>
      <c r="Z366">
        <f t="shared" si="313"/>
        <v>5333</v>
      </c>
      <c r="AA366">
        <f t="shared" si="314"/>
        <v>4719705</v>
      </c>
      <c r="AB366" s="2">
        <f t="shared" si="315"/>
        <v>0</v>
      </c>
      <c r="AC366" s="2">
        <f t="shared" si="316"/>
        <v>0</v>
      </c>
      <c r="AD366" s="2">
        <f t="shared" si="317"/>
        <v>0</v>
      </c>
      <c r="AE366" s="2">
        <f t="shared" si="318"/>
        <v>0</v>
      </c>
      <c r="AF366" s="84">
        <f t="shared" si="319"/>
        <v>0</v>
      </c>
      <c r="AG366" s="2">
        <f t="shared" si="320"/>
        <v>0</v>
      </c>
      <c r="AH366" s="2">
        <f t="shared" si="321"/>
        <v>0</v>
      </c>
      <c r="AI366" s="2">
        <f t="shared" si="322"/>
        <v>0</v>
      </c>
      <c r="AJ366" s="83" t="str">
        <f t="shared" si="323"/>
        <v>N.A.</v>
      </c>
      <c r="AK366" s="2">
        <f t="shared" si="324"/>
        <v>4719705</v>
      </c>
      <c r="AM366" s="2">
        <v>878</v>
      </c>
      <c r="AN366">
        <f t="shared" si="325"/>
        <v>5546</v>
      </c>
      <c r="AO366">
        <f t="shared" si="326"/>
        <v>4869388</v>
      </c>
      <c r="AP366" s="2">
        <f t="shared" si="301"/>
        <v>0</v>
      </c>
      <c r="AQ366" s="2">
        <f t="shared" si="327"/>
        <v>0</v>
      </c>
      <c r="AR366" s="2">
        <f t="shared" si="328"/>
        <v>0</v>
      </c>
      <c r="AS366" s="2">
        <f t="shared" si="329"/>
        <v>0</v>
      </c>
      <c r="AT366" s="84">
        <f t="shared" si="330"/>
        <v>0</v>
      </c>
      <c r="AU366" s="2">
        <f t="shared" si="331"/>
        <v>0</v>
      </c>
      <c r="AV366" s="2">
        <f t="shared" si="332"/>
        <v>0</v>
      </c>
      <c r="AW366" s="2">
        <f t="shared" si="333"/>
        <v>0</v>
      </c>
      <c r="AX366" s="83" t="str">
        <f t="shared" si="334"/>
        <v>N.A.</v>
      </c>
      <c r="AY366" s="2">
        <f t="shared" si="335"/>
        <v>4869388</v>
      </c>
      <c r="AZ366" s="82"/>
      <c r="BA366" s="2">
        <v>846</v>
      </c>
      <c r="BB366">
        <f t="shared" si="336"/>
        <v>5768</v>
      </c>
      <c r="BC366">
        <f t="shared" si="337"/>
        <v>4879728</v>
      </c>
      <c r="BD366" s="2">
        <f t="shared" si="338"/>
        <v>0</v>
      </c>
      <c r="BE366" s="2">
        <f t="shared" si="339"/>
        <v>38354</v>
      </c>
      <c r="BF366" s="2">
        <f t="shared" si="340"/>
        <v>0</v>
      </c>
      <c r="BG366" s="2">
        <f t="shared" si="341"/>
        <v>38354</v>
      </c>
      <c r="BH366" s="84">
        <f t="shared" si="342"/>
        <v>38354</v>
      </c>
      <c r="BI366" s="2">
        <f t="shared" si="343"/>
        <v>0</v>
      </c>
      <c r="BJ366" s="2">
        <f t="shared" si="344"/>
        <v>1</v>
      </c>
      <c r="BK366" s="2">
        <f t="shared" si="345"/>
        <v>1</v>
      </c>
      <c r="BL366" s="83" t="str">
        <f t="shared" si="346"/>
        <v>101% Adj.</v>
      </c>
      <c r="BM366" s="2">
        <f t="shared" si="347"/>
        <v>4918082</v>
      </c>
      <c r="BO366" s="2">
        <v>837</v>
      </c>
      <c r="BP366">
        <f t="shared" si="348"/>
        <v>5999</v>
      </c>
      <c r="BQ366">
        <f t="shared" si="349"/>
        <v>5021163</v>
      </c>
      <c r="BR366" s="2">
        <f t="shared" si="350"/>
        <v>0</v>
      </c>
      <c r="BS366" s="2">
        <f t="shared" si="351"/>
        <v>0</v>
      </c>
      <c r="BT366" s="2">
        <f t="shared" si="352"/>
        <v>0</v>
      </c>
      <c r="BU366" s="2">
        <f t="shared" si="353"/>
        <v>0</v>
      </c>
      <c r="BV366" s="84">
        <f t="shared" si="354"/>
        <v>0</v>
      </c>
      <c r="BW366" s="2">
        <f t="shared" si="355"/>
        <v>0</v>
      </c>
      <c r="BX366" s="2">
        <f t="shared" si="356"/>
        <v>0</v>
      </c>
      <c r="BY366" s="2">
        <f t="shared" si="357"/>
        <v>0</v>
      </c>
      <c r="BZ366" s="83" t="str">
        <f t="shared" si="358"/>
        <v>N.A.</v>
      </c>
      <c r="CA366" s="2">
        <f t="shared" si="359"/>
        <v>5021163</v>
      </c>
    </row>
    <row r="367" spans="1:79" x14ac:dyDescent="0.2">
      <c r="A367">
        <v>360</v>
      </c>
      <c r="B367" s="2">
        <v>16</v>
      </c>
      <c r="C367" s="2">
        <v>7047</v>
      </c>
      <c r="D367" s="2" t="s">
        <v>325</v>
      </c>
      <c r="E367" s="2">
        <v>1928533</v>
      </c>
      <c r="F367" s="2">
        <v>366.9</v>
      </c>
      <c r="G367" s="2">
        <v>4961</v>
      </c>
      <c r="H367" s="2">
        <v>1820191</v>
      </c>
      <c r="I367" s="2">
        <v>86674</v>
      </c>
      <c r="J367" s="82"/>
      <c r="K367" s="2">
        <v>364</v>
      </c>
      <c r="L367" s="2">
        <f t="shared" si="302"/>
        <v>5158</v>
      </c>
      <c r="M367" s="2">
        <f t="shared" si="303"/>
        <v>1877512</v>
      </c>
      <c r="N367" s="2">
        <f t="shared" si="304"/>
        <v>35715</v>
      </c>
      <c r="O367" s="2">
        <f t="shared" si="305"/>
        <v>0</v>
      </c>
      <c r="P367" s="2">
        <f t="shared" si="306"/>
        <v>35715</v>
      </c>
      <c r="Q367" s="2">
        <f t="shared" si="307"/>
        <v>0</v>
      </c>
      <c r="R367" s="84">
        <f t="shared" si="308"/>
        <v>35715</v>
      </c>
      <c r="S367" s="2">
        <f t="shared" si="309"/>
        <v>2</v>
      </c>
      <c r="T367" s="2">
        <f t="shared" si="310"/>
        <v>0</v>
      </c>
      <c r="U367" s="2">
        <f t="shared" si="311"/>
        <v>2</v>
      </c>
      <c r="V367" s="83" t="str">
        <f t="shared" si="300"/>
        <v>70% Adj.</v>
      </c>
      <c r="W367" s="2">
        <f t="shared" si="312"/>
        <v>1913227</v>
      </c>
      <c r="X367" s="82"/>
      <c r="Y367" s="2">
        <v>356</v>
      </c>
      <c r="Z367">
        <f t="shared" si="313"/>
        <v>5363</v>
      </c>
      <c r="AA367">
        <f t="shared" si="314"/>
        <v>1909228</v>
      </c>
      <c r="AB367" s="2">
        <f t="shared" si="315"/>
        <v>11583</v>
      </c>
      <c r="AC367" s="2">
        <f t="shared" si="316"/>
        <v>0</v>
      </c>
      <c r="AD367" s="2">
        <f t="shared" si="317"/>
        <v>11583</v>
      </c>
      <c r="AE367" s="2">
        <f t="shared" si="318"/>
        <v>0</v>
      </c>
      <c r="AF367" s="84">
        <f t="shared" si="319"/>
        <v>11583</v>
      </c>
      <c r="AG367" s="2">
        <f t="shared" si="320"/>
        <v>2</v>
      </c>
      <c r="AH367" s="2">
        <f t="shared" si="321"/>
        <v>0</v>
      </c>
      <c r="AI367" s="2">
        <f t="shared" si="322"/>
        <v>2</v>
      </c>
      <c r="AJ367" s="83" t="str">
        <f t="shared" si="323"/>
        <v>60% Adj.</v>
      </c>
      <c r="AK367" s="2">
        <f t="shared" si="324"/>
        <v>1920811</v>
      </c>
      <c r="AM367" s="2">
        <v>354</v>
      </c>
      <c r="AN367">
        <f t="shared" si="325"/>
        <v>5576</v>
      </c>
      <c r="AO367">
        <f t="shared" si="326"/>
        <v>1973904</v>
      </c>
      <c r="AP367" s="2">
        <f t="shared" si="301"/>
        <v>0</v>
      </c>
      <c r="AQ367" s="2">
        <f t="shared" si="327"/>
        <v>0</v>
      </c>
      <c r="AR367" s="2">
        <f t="shared" si="328"/>
        <v>0</v>
      </c>
      <c r="AS367" s="2">
        <f t="shared" si="329"/>
        <v>0</v>
      </c>
      <c r="AT367" s="84">
        <f t="shared" si="330"/>
        <v>0</v>
      </c>
      <c r="AU367" s="2">
        <f t="shared" si="331"/>
        <v>0</v>
      </c>
      <c r="AV367" s="2">
        <f t="shared" si="332"/>
        <v>0</v>
      </c>
      <c r="AW367" s="2">
        <f t="shared" si="333"/>
        <v>0</v>
      </c>
      <c r="AX367" s="83" t="str">
        <f t="shared" si="334"/>
        <v>N.A.</v>
      </c>
      <c r="AY367" s="2">
        <f t="shared" si="335"/>
        <v>1973904</v>
      </c>
      <c r="AZ367" s="82"/>
      <c r="BA367" s="2">
        <v>344</v>
      </c>
      <c r="BB367">
        <f t="shared" si="336"/>
        <v>5798</v>
      </c>
      <c r="BC367">
        <f t="shared" si="337"/>
        <v>1994512</v>
      </c>
      <c r="BD367" s="2">
        <f t="shared" si="338"/>
        <v>0</v>
      </c>
      <c r="BE367" s="2">
        <f t="shared" si="339"/>
        <v>0</v>
      </c>
      <c r="BF367" s="2">
        <f t="shared" si="340"/>
        <v>0</v>
      </c>
      <c r="BG367" s="2">
        <f t="shared" si="341"/>
        <v>0</v>
      </c>
      <c r="BH367" s="84">
        <f t="shared" si="342"/>
        <v>0</v>
      </c>
      <c r="BI367" s="2">
        <f t="shared" si="343"/>
        <v>0</v>
      </c>
      <c r="BJ367" s="2">
        <f t="shared" si="344"/>
        <v>0</v>
      </c>
      <c r="BK367" s="2">
        <f t="shared" si="345"/>
        <v>0</v>
      </c>
      <c r="BL367" s="83" t="str">
        <f t="shared" si="346"/>
        <v>N.A.</v>
      </c>
      <c r="BM367" s="2">
        <f t="shared" si="347"/>
        <v>1994512</v>
      </c>
      <c r="BO367" s="2">
        <v>338</v>
      </c>
      <c r="BP367">
        <f t="shared" si="348"/>
        <v>6029</v>
      </c>
      <c r="BQ367">
        <f t="shared" si="349"/>
        <v>2037802</v>
      </c>
      <c r="BR367" s="2">
        <f t="shared" si="350"/>
        <v>0</v>
      </c>
      <c r="BS367" s="2">
        <f t="shared" si="351"/>
        <v>0</v>
      </c>
      <c r="BT367" s="2">
        <f t="shared" si="352"/>
        <v>0</v>
      </c>
      <c r="BU367" s="2">
        <f t="shared" si="353"/>
        <v>0</v>
      </c>
      <c r="BV367" s="84">
        <f t="shared" si="354"/>
        <v>0</v>
      </c>
      <c r="BW367" s="2">
        <f t="shared" si="355"/>
        <v>0</v>
      </c>
      <c r="BX367" s="2">
        <f t="shared" si="356"/>
        <v>0</v>
      </c>
      <c r="BY367" s="2">
        <f t="shared" si="357"/>
        <v>0</v>
      </c>
      <c r="BZ367" s="83" t="str">
        <f t="shared" si="358"/>
        <v>N.A.</v>
      </c>
      <c r="CA367" s="2">
        <f t="shared" si="359"/>
        <v>2037802</v>
      </c>
    </row>
    <row r="368" spans="1:79" x14ac:dyDescent="0.2">
      <c r="A368">
        <v>361</v>
      </c>
      <c r="B368" s="2">
        <v>11</v>
      </c>
      <c r="C368" s="2">
        <v>7056</v>
      </c>
      <c r="D368" s="2" t="s">
        <v>326</v>
      </c>
      <c r="E368" s="2">
        <v>7509309</v>
      </c>
      <c r="F368" s="2">
        <v>1674.6</v>
      </c>
      <c r="G368" s="2">
        <v>4931</v>
      </c>
      <c r="H368" s="2">
        <v>8257453</v>
      </c>
      <c r="I368" s="2">
        <v>0</v>
      </c>
      <c r="J368" s="82"/>
      <c r="K368" s="2">
        <v>1695</v>
      </c>
      <c r="L368" s="2">
        <f t="shared" si="302"/>
        <v>5128</v>
      </c>
      <c r="M368" s="2">
        <f t="shared" si="303"/>
        <v>8691960</v>
      </c>
      <c r="N368" s="2">
        <f t="shared" si="304"/>
        <v>0</v>
      </c>
      <c r="O368" s="2">
        <f t="shared" si="305"/>
        <v>0</v>
      </c>
      <c r="P368" s="2">
        <f t="shared" si="306"/>
        <v>0</v>
      </c>
      <c r="Q368" s="2">
        <f t="shared" si="307"/>
        <v>0</v>
      </c>
      <c r="R368" s="84">
        <f t="shared" si="308"/>
        <v>0</v>
      </c>
      <c r="S368" s="2">
        <f t="shared" si="309"/>
        <v>0</v>
      </c>
      <c r="T368" s="2">
        <f t="shared" si="310"/>
        <v>0</v>
      </c>
      <c r="U368" s="2">
        <f t="shared" si="311"/>
        <v>0</v>
      </c>
      <c r="V368" s="83" t="str">
        <f t="shared" si="300"/>
        <v>N.A.</v>
      </c>
      <c r="W368" s="2">
        <f t="shared" si="312"/>
        <v>8691960</v>
      </c>
      <c r="X368" s="82"/>
      <c r="Y368" s="2">
        <v>1734</v>
      </c>
      <c r="Z368">
        <f t="shared" si="313"/>
        <v>5333</v>
      </c>
      <c r="AA368">
        <f t="shared" si="314"/>
        <v>9247422</v>
      </c>
      <c r="AB368" s="2">
        <f t="shared" si="315"/>
        <v>0</v>
      </c>
      <c r="AC368" s="2">
        <f t="shared" si="316"/>
        <v>0</v>
      </c>
      <c r="AD368" s="2">
        <f t="shared" si="317"/>
        <v>0</v>
      </c>
      <c r="AE368" s="2">
        <f t="shared" si="318"/>
        <v>0</v>
      </c>
      <c r="AF368" s="84">
        <f t="shared" si="319"/>
        <v>0</v>
      </c>
      <c r="AG368" s="2">
        <f t="shared" si="320"/>
        <v>0</v>
      </c>
      <c r="AH368" s="2">
        <f t="shared" si="321"/>
        <v>0</v>
      </c>
      <c r="AI368" s="2">
        <f t="shared" si="322"/>
        <v>0</v>
      </c>
      <c r="AJ368" s="83" t="str">
        <f t="shared" si="323"/>
        <v>N.A.</v>
      </c>
      <c r="AK368" s="2">
        <f t="shared" si="324"/>
        <v>9247422</v>
      </c>
      <c r="AM368" s="2">
        <v>1763</v>
      </c>
      <c r="AN368">
        <f t="shared" si="325"/>
        <v>5546</v>
      </c>
      <c r="AO368">
        <f t="shared" si="326"/>
        <v>9777598</v>
      </c>
      <c r="AP368" s="2">
        <f t="shared" si="301"/>
        <v>0</v>
      </c>
      <c r="AQ368" s="2">
        <f t="shared" si="327"/>
        <v>0</v>
      </c>
      <c r="AR368" s="2">
        <f t="shared" si="328"/>
        <v>0</v>
      </c>
      <c r="AS368" s="2">
        <f t="shared" si="329"/>
        <v>0</v>
      </c>
      <c r="AT368" s="84">
        <f t="shared" si="330"/>
        <v>0</v>
      </c>
      <c r="AU368" s="2">
        <f t="shared" si="331"/>
        <v>0</v>
      </c>
      <c r="AV368" s="2">
        <f t="shared" si="332"/>
        <v>0</v>
      </c>
      <c r="AW368" s="2">
        <f t="shared" si="333"/>
        <v>0</v>
      </c>
      <c r="AX368" s="83" t="str">
        <f t="shared" si="334"/>
        <v>N.A.</v>
      </c>
      <c r="AY368" s="2">
        <f t="shared" si="335"/>
        <v>9777598</v>
      </c>
      <c r="AZ368" s="82"/>
      <c r="BA368" s="2">
        <v>1817</v>
      </c>
      <c r="BB368">
        <f t="shared" si="336"/>
        <v>5768</v>
      </c>
      <c r="BC368">
        <f t="shared" si="337"/>
        <v>10480456</v>
      </c>
      <c r="BD368" s="2">
        <f t="shared" si="338"/>
        <v>0</v>
      </c>
      <c r="BE368" s="2">
        <f t="shared" si="339"/>
        <v>0</v>
      </c>
      <c r="BF368" s="2">
        <f t="shared" si="340"/>
        <v>0</v>
      </c>
      <c r="BG368" s="2">
        <f t="shared" si="341"/>
        <v>0</v>
      </c>
      <c r="BH368" s="84">
        <f t="shared" si="342"/>
        <v>0</v>
      </c>
      <c r="BI368" s="2">
        <f t="shared" si="343"/>
        <v>0</v>
      </c>
      <c r="BJ368" s="2">
        <f t="shared" si="344"/>
        <v>0</v>
      </c>
      <c r="BK368" s="2">
        <f t="shared" si="345"/>
        <v>0</v>
      </c>
      <c r="BL368" s="83" t="str">
        <f t="shared" si="346"/>
        <v>N.A.</v>
      </c>
      <c r="BM368" s="2">
        <f t="shared" si="347"/>
        <v>10480456</v>
      </c>
      <c r="BO368" s="2">
        <v>1836</v>
      </c>
      <c r="BP368">
        <f t="shared" si="348"/>
        <v>5999</v>
      </c>
      <c r="BQ368">
        <f t="shared" si="349"/>
        <v>11014164</v>
      </c>
      <c r="BR368" s="2">
        <f t="shared" si="350"/>
        <v>0</v>
      </c>
      <c r="BS368" s="2">
        <f t="shared" si="351"/>
        <v>0</v>
      </c>
      <c r="BT368" s="2">
        <f t="shared" si="352"/>
        <v>0</v>
      </c>
      <c r="BU368" s="2">
        <f t="shared" si="353"/>
        <v>0</v>
      </c>
      <c r="BV368" s="84">
        <f t="shared" si="354"/>
        <v>0</v>
      </c>
      <c r="BW368" s="2">
        <f t="shared" si="355"/>
        <v>0</v>
      </c>
      <c r="BX368" s="2">
        <f t="shared" si="356"/>
        <v>0</v>
      </c>
      <c r="BY368" s="2">
        <f t="shared" si="357"/>
        <v>0</v>
      </c>
      <c r="BZ368" s="83" t="str">
        <f t="shared" si="358"/>
        <v>N.A.</v>
      </c>
      <c r="CA368" s="2">
        <f t="shared" si="359"/>
        <v>11014164</v>
      </c>
    </row>
    <row r="369" spans="1:79" x14ac:dyDescent="0.2">
      <c r="A369">
        <v>362</v>
      </c>
      <c r="B369" s="2">
        <v>7</v>
      </c>
      <c r="C369" s="2">
        <v>7083</v>
      </c>
      <c r="D369" s="2" t="s">
        <v>327</v>
      </c>
      <c r="E369" s="2">
        <v>923788</v>
      </c>
      <c r="F369" s="2">
        <v>154.80000000000001</v>
      </c>
      <c r="G369" s="2">
        <v>5000</v>
      </c>
      <c r="H369" s="2">
        <v>774000</v>
      </c>
      <c r="I369" s="2">
        <v>119830</v>
      </c>
      <c r="J369" s="82"/>
      <c r="K369" s="2">
        <v>149</v>
      </c>
      <c r="L369" s="2">
        <f t="shared" si="302"/>
        <v>5197</v>
      </c>
      <c r="M369" s="2">
        <f t="shared" si="303"/>
        <v>774353</v>
      </c>
      <c r="N369" s="2">
        <f t="shared" si="304"/>
        <v>104605</v>
      </c>
      <c r="O369" s="2">
        <f t="shared" si="305"/>
        <v>7387</v>
      </c>
      <c r="P369" s="2">
        <f t="shared" si="306"/>
        <v>104605</v>
      </c>
      <c r="Q369" s="2">
        <f t="shared" si="307"/>
        <v>0</v>
      </c>
      <c r="R369" s="84">
        <f t="shared" si="308"/>
        <v>104605</v>
      </c>
      <c r="S369" s="2">
        <f t="shared" si="309"/>
        <v>2</v>
      </c>
      <c r="T369" s="2">
        <f t="shared" si="310"/>
        <v>0</v>
      </c>
      <c r="U369" s="2">
        <f t="shared" si="311"/>
        <v>2</v>
      </c>
      <c r="V369" s="83" t="str">
        <f t="shared" si="300"/>
        <v>70% Adj.</v>
      </c>
      <c r="W369" s="2">
        <f t="shared" si="312"/>
        <v>878958</v>
      </c>
      <c r="X369" s="82"/>
      <c r="Y369" s="2">
        <v>139</v>
      </c>
      <c r="Z369">
        <f t="shared" si="313"/>
        <v>5402</v>
      </c>
      <c r="AA369">
        <f t="shared" si="314"/>
        <v>750878</v>
      </c>
      <c r="AB369" s="2">
        <f t="shared" si="315"/>
        <v>103746</v>
      </c>
      <c r="AC369" s="2">
        <f t="shared" si="316"/>
        <v>31219</v>
      </c>
      <c r="AD369" s="2">
        <f t="shared" si="317"/>
        <v>103746</v>
      </c>
      <c r="AE369" s="2">
        <f t="shared" si="318"/>
        <v>0</v>
      </c>
      <c r="AF369" s="84">
        <f t="shared" si="319"/>
        <v>103746</v>
      </c>
      <c r="AG369" s="2">
        <f t="shared" si="320"/>
        <v>2</v>
      </c>
      <c r="AH369" s="2">
        <f t="shared" si="321"/>
        <v>0</v>
      </c>
      <c r="AI369" s="2">
        <f t="shared" si="322"/>
        <v>2</v>
      </c>
      <c r="AJ369" s="83" t="str">
        <f t="shared" si="323"/>
        <v>60% Adj.</v>
      </c>
      <c r="AK369" s="2">
        <f t="shared" si="324"/>
        <v>854624</v>
      </c>
      <c r="AM369" s="2">
        <v>137</v>
      </c>
      <c r="AN369">
        <f t="shared" si="325"/>
        <v>5615</v>
      </c>
      <c r="AO369">
        <f t="shared" si="326"/>
        <v>769255</v>
      </c>
      <c r="AP369" s="2">
        <f t="shared" si="301"/>
        <v>77267</v>
      </c>
      <c r="AQ369" s="2">
        <f t="shared" si="327"/>
        <v>0</v>
      </c>
      <c r="AR369" s="2">
        <f t="shared" si="328"/>
        <v>77267</v>
      </c>
      <c r="AS369" s="2">
        <f t="shared" si="329"/>
        <v>0</v>
      </c>
      <c r="AT369" s="84">
        <f t="shared" si="330"/>
        <v>77267</v>
      </c>
      <c r="AU369" s="2">
        <f t="shared" si="331"/>
        <v>2</v>
      </c>
      <c r="AV369" s="2">
        <f t="shared" si="332"/>
        <v>0</v>
      </c>
      <c r="AW369" s="2">
        <f t="shared" si="333"/>
        <v>2</v>
      </c>
      <c r="AX369" s="83" t="str">
        <f t="shared" si="334"/>
        <v>50% Adj.</v>
      </c>
      <c r="AY369" s="2">
        <f t="shared" si="335"/>
        <v>846522</v>
      </c>
      <c r="AZ369" s="82"/>
      <c r="BA369" s="2">
        <v>131</v>
      </c>
      <c r="BB369">
        <f t="shared" si="336"/>
        <v>5837</v>
      </c>
      <c r="BC369">
        <f t="shared" si="337"/>
        <v>764647</v>
      </c>
      <c r="BD369" s="2">
        <f t="shared" si="338"/>
        <v>63656</v>
      </c>
      <c r="BE369" s="2">
        <f t="shared" si="339"/>
        <v>12301</v>
      </c>
      <c r="BF369" s="2">
        <f t="shared" si="340"/>
        <v>63656</v>
      </c>
      <c r="BG369" s="2">
        <f t="shared" si="341"/>
        <v>0</v>
      </c>
      <c r="BH369" s="84">
        <f t="shared" si="342"/>
        <v>63656</v>
      </c>
      <c r="BI369" s="2">
        <f t="shared" si="343"/>
        <v>2</v>
      </c>
      <c r="BJ369" s="2">
        <f t="shared" si="344"/>
        <v>0</v>
      </c>
      <c r="BK369" s="2">
        <f t="shared" si="345"/>
        <v>2</v>
      </c>
      <c r="BL369" s="83" t="str">
        <f t="shared" si="346"/>
        <v>40% Adj.</v>
      </c>
      <c r="BM369" s="2">
        <f t="shared" si="347"/>
        <v>828303</v>
      </c>
      <c r="BO369" s="2">
        <v>129</v>
      </c>
      <c r="BP369">
        <f t="shared" si="348"/>
        <v>6068</v>
      </c>
      <c r="BQ369">
        <f t="shared" si="349"/>
        <v>782772</v>
      </c>
      <c r="BR369" s="2">
        <f t="shared" si="350"/>
        <v>42305</v>
      </c>
      <c r="BS369" s="2">
        <f t="shared" si="351"/>
        <v>0</v>
      </c>
      <c r="BT369" s="2">
        <f t="shared" si="352"/>
        <v>42305</v>
      </c>
      <c r="BU369" s="2">
        <f t="shared" si="353"/>
        <v>0</v>
      </c>
      <c r="BV369" s="84">
        <f t="shared" si="354"/>
        <v>42305</v>
      </c>
      <c r="BW369" s="2">
        <f t="shared" si="355"/>
        <v>2</v>
      </c>
      <c r="BX369" s="2">
        <f t="shared" si="356"/>
        <v>0</v>
      </c>
      <c r="BY369" s="2">
        <f t="shared" si="357"/>
        <v>2</v>
      </c>
      <c r="BZ369" s="83" t="str">
        <f t="shared" si="358"/>
        <v>30% Adj.</v>
      </c>
      <c r="CA369" s="2">
        <f t="shared" si="359"/>
        <v>825077</v>
      </c>
    </row>
    <row r="370" spans="1:79" x14ac:dyDescent="0.2">
      <c r="A370">
        <v>363</v>
      </c>
      <c r="B370" s="2">
        <v>13</v>
      </c>
      <c r="C370" s="2">
        <v>7092</v>
      </c>
      <c r="D370" s="2" t="s">
        <v>328</v>
      </c>
      <c r="E370" s="2">
        <v>2759402</v>
      </c>
      <c r="F370" s="2">
        <v>490.6</v>
      </c>
      <c r="G370" s="2">
        <v>4931</v>
      </c>
      <c r="H370" s="2">
        <v>2419149</v>
      </c>
      <c r="I370" s="2">
        <v>272202</v>
      </c>
      <c r="J370" s="82"/>
      <c r="K370" s="2">
        <v>465</v>
      </c>
      <c r="L370" s="2">
        <f t="shared" si="302"/>
        <v>5128</v>
      </c>
      <c r="M370" s="2">
        <f t="shared" si="303"/>
        <v>2384520</v>
      </c>
      <c r="N370" s="2">
        <f t="shared" si="304"/>
        <v>262417</v>
      </c>
      <c r="O370" s="2">
        <f t="shared" si="305"/>
        <v>58820</v>
      </c>
      <c r="P370" s="2">
        <f t="shared" si="306"/>
        <v>262417</v>
      </c>
      <c r="Q370" s="2">
        <f t="shared" si="307"/>
        <v>0</v>
      </c>
      <c r="R370" s="84">
        <f t="shared" si="308"/>
        <v>262417</v>
      </c>
      <c r="S370" s="2">
        <f t="shared" si="309"/>
        <v>2</v>
      </c>
      <c r="T370" s="2">
        <f t="shared" si="310"/>
        <v>0</v>
      </c>
      <c r="U370" s="2">
        <f t="shared" si="311"/>
        <v>2</v>
      </c>
      <c r="V370" s="83" t="str">
        <f t="shared" si="300"/>
        <v>70% Adj.</v>
      </c>
      <c r="W370" s="2">
        <f t="shared" si="312"/>
        <v>2646937</v>
      </c>
      <c r="X370" s="82"/>
      <c r="Y370" s="2">
        <v>459</v>
      </c>
      <c r="Z370">
        <f t="shared" si="313"/>
        <v>5333</v>
      </c>
      <c r="AA370">
        <f t="shared" si="314"/>
        <v>2447847</v>
      </c>
      <c r="AB370" s="2">
        <f t="shared" si="315"/>
        <v>186933</v>
      </c>
      <c r="AC370" s="2">
        <f t="shared" si="316"/>
        <v>0</v>
      </c>
      <c r="AD370" s="2">
        <f t="shared" si="317"/>
        <v>186933</v>
      </c>
      <c r="AE370" s="2">
        <f t="shared" si="318"/>
        <v>0</v>
      </c>
      <c r="AF370" s="84">
        <f t="shared" si="319"/>
        <v>186933</v>
      </c>
      <c r="AG370" s="2">
        <f t="shared" si="320"/>
        <v>2</v>
      </c>
      <c r="AH370" s="2">
        <f t="shared" si="321"/>
        <v>0</v>
      </c>
      <c r="AI370" s="2">
        <f t="shared" si="322"/>
        <v>2</v>
      </c>
      <c r="AJ370" s="83" t="str">
        <f t="shared" si="323"/>
        <v>60% Adj.</v>
      </c>
      <c r="AK370" s="2">
        <f t="shared" si="324"/>
        <v>2634780</v>
      </c>
      <c r="AM370" s="2">
        <v>451</v>
      </c>
      <c r="AN370">
        <f t="shared" si="325"/>
        <v>5546</v>
      </c>
      <c r="AO370">
        <f t="shared" si="326"/>
        <v>2501246</v>
      </c>
      <c r="AP370" s="2">
        <f t="shared" si="301"/>
        <v>129078</v>
      </c>
      <c r="AQ370" s="2">
        <f t="shared" si="327"/>
        <v>0</v>
      </c>
      <c r="AR370" s="2">
        <f t="shared" si="328"/>
        <v>129078</v>
      </c>
      <c r="AS370" s="2">
        <f t="shared" si="329"/>
        <v>0</v>
      </c>
      <c r="AT370" s="84">
        <f t="shared" si="330"/>
        <v>129078</v>
      </c>
      <c r="AU370" s="2">
        <f t="shared" si="331"/>
        <v>2</v>
      </c>
      <c r="AV370" s="2">
        <f t="shared" si="332"/>
        <v>0</v>
      </c>
      <c r="AW370" s="2">
        <f t="shared" si="333"/>
        <v>2</v>
      </c>
      <c r="AX370" s="83" t="str">
        <f t="shared" si="334"/>
        <v>50% Adj.</v>
      </c>
      <c r="AY370" s="2">
        <f t="shared" si="335"/>
        <v>2630324</v>
      </c>
      <c r="AZ370" s="82"/>
      <c r="BA370" s="2">
        <v>452</v>
      </c>
      <c r="BB370">
        <f t="shared" si="336"/>
        <v>5768</v>
      </c>
      <c r="BC370">
        <f t="shared" si="337"/>
        <v>2607136</v>
      </c>
      <c r="BD370" s="2">
        <f t="shared" si="338"/>
        <v>60906</v>
      </c>
      <c r="BE370" s="2">
        <f t="shared" si="339"/>
        <v>0</v>
      </c>
      <c r="BF370" s="2">
        <f t="shared" si="340"/>
        <v>60906</v>
      </c>
      <c r="BG370" s="2">
        <f t="shared" si="341"/>
        <v>0</v>
      </c>
      <c r="BH370" s="84">
        <f t="shared" si="342"/>
        <v>60906</v>
      </c>
      <c r="BI370" s="2">
        <f t="shared" si="343"/>
        <v>2</v>
      </c>
      <c r="BJ370" s="2">
        <f t="shared" si="344"/>
        <v>0</v>
      </c>
      <c r="BK370" s="2">
        <f t="shared" si="345"/>
        <v>2</v>
      </c>
      <c r="BL370" s="83" t="str">
        <f t="shared" si="346"/>
        <v>40% Adj.</v>
      </c>
      <c r="BM370" s="2">
        <f t="shared" si="347"/>
        <v>2668042</v>
      </c>
      <c r="BO370" s="2">
        <v>440</v>
      </c>
      <c r="BP370">
        <f t="shared" si="348"/>
        <v>5999</v>
      </c>
      <c r="BQ370">
        <f t="shared" si="349"/>
        <v>2639560</v>
      </c>
      <c r="BR370" s="2">
        <f t="shared" si="350"/>
        <v>35953</v>
      </c>
      <c r="BS370" s="2">
        <f t="shared" si="351"/>
        <v>0</v>
      </c>
      <c r="BT370" s="2">
        <f t="shared" si="352"/>
        <v>35953</v>
      </c>
      <c r="BU370" s="2">
        <f t="shared" si="353"/>
        <v>0</v>
      </c>
      <c r="BV370" s="84">
        <f t="shared" si="354"/>
        <v>35953</v>
      </c>
      <c r="BW370" s="2">
        <f t="shared" si="355"/>
        <v>2</v>
      </c>
      <c r="BX370" s="2">
        <f t="shared" si="356"/>
        <v>0</v>
      </c>
      <c r="BY370" s="2">
        <f t="shared" si="357"/>
        <v>2</v>
      </c>
      <c r="BZ370" s="83" t="str">
        <f t="shared" si="358"/>
        <v>30% Adj.</v>
      </c>
      <c r="CA370" s="2">
        <f t="shared" si="359"/>
        <v>2675513</v>
      </c>
    </row>
    <row r="371" spans="1:79" x14ac:dyDescent="0.2">
      <c r="A371">
        <v>364</v>
      </c>
      <c r="B371" s="2">
        <v>12</v>
      </c>
      <c r="C371" s="2">
        <v>7098</v>
      </c>
      <c r="D371" s="2" t="s">
        <v>329</v>
      </c>
      <c r="E371" s="2">
        <v>2838499</v>
      </c>
      <c r="F371" s="2">
        <v>595.5</v>
      </c>
      <c r="G371" s="2">
        <v>4931</v>
      </c>
      <c r="H371" s="2">
        <v>2936411</v>
      </c>
      <c r="I371" s="2">
        <v>0</v>
      </c>
      <c r="J371" s="82"/>
      <c r="K371" s="2">
        <v>584</v>
      </c>
      <c r="L371" s="2">
        <f t="shared" si="302"/>
        <v>5128</v>
      </c>
      <c r="M371" s="2">
        <f t="shared" si="303"/>
        <v>2994752</v>
      </c>
      <c r="N371" s="2">
        <f t="shared" si="304"/>
        <v>0</v>
      </c>
      <c r="O371" s="2">
        <f t="shared" si="305"/>
        <v>0</v>
      </c>
      <c r="P371" s="2">
        <f t="shared" si="306"/>
        <v>0</v>
      </c>
      <c r="Q371" s="2">
        <f t="shared" si="307"/>
        <v>0</v>
      </c>
      <c r="R371" s="84">
        <f t="shared" si="308"/>
        <v>0</v>
      </c>
      <c r="S371" s="2">
        <f t="shared" si="309"/>
        <v>0</v>
      </c>
      <c r="T371" s="2">
        <f t="shared" si="310"/>
        <v>0</v>
      </c>
      <c r="U371" s="2">
        <f t="shared" si="311"/>
        <v>0</v>
      </c>
      <c r="V371" s="83" t="str">
        <f t="shared" si="300"/>
        <v>N.A.</v>
      </c>
      <c r="W371" s="2">
        <f t="shared" si="312"/>
        <v>2994752</v>
      </c>
      <c r="X371" s="82"/>
      <c r="Y371" s="2">
        <v>585</v>
      </c>
      <c r="Z371">
        <f t="shared" si="313"/>
        <v>5333</v>
      </c>
      <c r="AA371">
        <f t="shared" si="314"/>
        <v>3119805</v>
      </c>
      <c r="AB371" s="2">
        <f t="shared" si="315"/>
        <v>0</v>
      </c>
      <c r="AC371" s="2">
        <f t="shared" si="316"/>
        <v>0</v>
      </c>
      <c r="AD371" s="2">
        <f t="shared" si="317"/>
        <v>0</v>
      </c>
      <c r="AE371" s="2">
        <f t="shared" si="318"/>
        <v>0</v>
      </c>
      <c r="AF371" s="84">
        <f t="shared" si="319"/>
        <v>0</v>
      </c>
      <c r="AG371" s="2">
        <f t="shared" si="320"/>
        <v>0</v>
      </c>
      <c r="AH371" s="2">
        <f t="shared" si="321"/>
        <v>0</v>
      </c>
      <c r="AI371" s="2">
        <f t="shared" si="322"/>
        <v>0</v>
      </c>
      <c r="AJ371" s="83" t="str">
        <f t="shared" si="323"/>
        <v>N.A.</v>
      </c>
      <c r="AK371" s="2">
        <f t="shared" si="324"/>
        <v>3119805</v>
      </c>
      <c r="AM371" s="2">
        <v>574</v>
      </c>
      <c r="AN371">
        <f t="shared" si="325"/>
        <v>5546</v>
      </c>
      <c r="AO371">
        <f t="shared" si="326"/>
        <v>3183404</v>
      </c>
      <c r="AP371" s="2">
        <f t="shared" si="301"/>
        <v>0</v>
      </c>
      <c r="AQ371" s="2">
        <f t="shared" si="327"/>
        <v>0</v>
      </c>
      <c r="AR371" s="2">
        <f t="shared" si="328"/>
        <v>0</v>
      </c>
      <c r="AS371" s="2">
        <f t="shared" si="329"/>
        <v>0</v>
      </c>
      <c r="AT371" s="84">
        <f t="shared" si="330"/>
        <v>0</v>
      </c>
      <c r="AU371" s="2">
        <f t="shared" si="331"/>
        <v>0</v>
      </c>
      <c r="AV371" s="2">
        <f t="shared" si="332"/>
        <v>0</v>
      </c>
      <c r="AW371" s="2">
        <f t="shared" si="333"/>
        <v>0</v>
      </c>
      <c r="AX371" s="83" t="str">
        <f t="shared" si="334"/>
        <v>N.A.</v>
      </c>
      <c r="AY371" s="2">
        <f t="shared" si="335"/>
        <v>3183404</v>
      </c>
      <c r="AZ371" s="82"/>
      <c r="BA371" s="2">
        <v>573</v>
      </c>
      <c r="BB371">
        <f t="shared" si="336"/>
        <v>5768</v>
      </c>
      <c r="BC371">
        <f t="shared" si="337"/>
        <v>3305064</v>
      </c>
      <c r="BD371" s="2">
        <f t="shared" si="338"/>
        <v>0</v>
      </c>
      <c r="BE371" s="2">
        <f t="shared" si="339"/>
        <v>0</v>
      </c>
      <c r="BF371" s="2">
        <f t="shared" si="340"/>
        <v>0</v>
      </c>
      <c r="BG371" s="2">
        <f t="shared" si="341"/>
        <v>0</v>
      </c>
      <c r="BH371" s="84">
        <f t="shared" si="342"/>
        <v>0</v>
      </c>
      <c r="BI371" s="2">
        <f t="shared" si="343"/>
        <v>0</v>
      </c>
      <c r="BJ371" s="2">
        <f t="shared" si="344"/>
        <v>0</v>
      </c>
      <c r="BK371" s="2">
        <f t="shared" si="345"/>
        <v>0</v>
      </c>
      <c r="BL371" s="83" t="str">
        <f t="shared" si="346"/>
        <v>N.A.</v>
      </c>
      <c r="BM371" s="2">
        <f t="shared" si="347"/>
        <v>3305064</v>
      </c>
      <c r="BO371" s="2">
        <v>567</v>
      </c>
      <c r="BP371">
        <f t="shared" si="348"/>
        <v>5999</v>
      </c>
      <c r="BQ371">
        <f t="shared" si="349"/>
        <v>3401433</v>
      </c>
      <c r="BR371" s="2">
        <f t="shared" si="350"/>
        <v>0</v>
      </c>
      <c r="BS371" s="2">
        <f t="shared" si="351"/>
        <v>0</v>
      </c>
      <c r="BT371" s="2">
        <f t="shared" si="352"/>
        <v>0</v>
      </c>
      <c r="BU371" s="2">
        <f t="shared" si="353"/>
        <v>0</v>
      </c>
      <c r="BV371" s="84">
        <f t="shared" si="354"/>
        <v>0</v>
      </c>
      <c r="BW371" s="2">
        <f t="shared" si="355"/>
        <v>0</v>
      </c>
      <c r="BX371" s="2">
        <f t="shared" si="356"/>
        <v>0</v>
      </c>
      <c r="BY371" s="2">
        <f t="shared" si="357"/>
        <v>0</v>
      </c>
      <c r="BZ371" s="83" t="str">
        <f t="shared" si="358"/>
        <v>N.A.</v>
      </c>
      <c r="CA371" s="2">
        <f t="shared" si="359"/>
        <v>3401433</v>
      </c>
    </row>
    <row r="372" spans="1:79" x14ac:dyDescent="0.2">
      <c r="A372">
        <v>365</v>
      </c>
      <c r="B372" s="2">
        <v>11</v>
      </c>
      <c r="C372" s="2">
        <v>7110</v>
      </c>
      <c r="D372" s="2" t="s">
        <v>330</v>
      </c>
      <c r="E372" s="2">
        <v>3178986</v>
      </c>
      <c r="F372" s="2">
        <v>701.2</v>
      </c>
      <c r="G372" s="2">
        <v>5023</v>
      </c>
      <c r="H372" s="2">
        <v>3522128</v>
      </c>
      <c r="I372" s="2">
        <v>0</v>
      </c>
      <c r="J372" s="82"/>
      <c r="K372" s="2">
        <v>697</v>
      </c>
      <c r="L372" s="2">
        <f t="shared" si="302"/>
        <v>5220</v>
      </c>
      <c r="M372" s="2">
        <f t="shared" si="303"/>
        <v>3638340</v>
      </c>
      <c r="N372" s="2">
        <f t="shared" si="304"/>
        <v>0</v>
      </c>
      <c r="O372" s="2">
        <f t="shared" si="305"/>
        <v>0</v>
      </c>
      <c r="P372" s="2">
        <f t="shared" si="306"/>
        <v>0</v>
      </c>
      <c r="Q372" s="2">
        <f t="shared" si="307"/>
        <v>0</v>
      </c>
      <c r="R372" s="84">
        <f t="shared" si="308"/>
        <v>0</v>
      </c>
      <c r="S372" s="2">
        <f t="shared" si="309"/>
        <v>0</v>
      </c>
      <c r="T372" s="2">
        <f t="shared" si="310"/>
        <v>0</v>
      </c>
      <c r="U372" s="2">
        <f t="shared" si="311"/>
        <v>0</v>
      </c>
      <c r="V372" s="83" t="str">
        <f>VLOOKUP(U372,$T$377:$U$379,2,FALSE)</f>
        <v>N.A.</v>
      </c>
      <c r="W372" s="2">
        <f t="shared" si="312"/>
        <v>3638340</v>
      </c>
      <c r="X372" s="82"/>
      <c r="Y372" s="2">
        <v>687</v>
      </c>
      <c r="Z372">
        <f t="shared" si="313"/>
        <v>5425</v>
      </c>
      <c r="AA372">
        <f t="shared" si="314"/>
        <v>3726975</v>
      </c>
      <c r="AB372" s="2">
        <f t="shared" si="315"/>
        <v>0</v>
      </c>
      <c r="AC372" s="2">
        <f t="shared" si="316"/>
        <v>0</v>
      </c>
      <c r="AD372" s="2">
        <f t="shared" si="317"/>
        <v>0</v>
      </c>
      <c r="AE372" s="2">
        <f t="shared" si="318"/>
        <v>0</v>
      </c>
      <c r="AF372" s="84">
        <f t="shared" si="319"/>
        <v>0</v>
      </c>
      <c r="AG372" s="2">
        <f t="shared" si="320"/>
        <v>0</v>
      </c>
      <c r="AH372" s="2">
        <f t="shared" si="321"/>
        <v>0</v>
      </c>
      <c r="AI372" s="2">
        <f t="shared" si="322"/>
        <v>0</v>
      </c>
      <c r="AJ372" s="83" t="str">
        <f t="shared" si="323"/>
        <v>N.A.</v>
      </c>
      <c r="AK372" s="2">
        <f t="shared" si="324"/>
        <v>3726975</v>
      </c>
      <c r="AM372" s="2">
        <v>692</v>
      </c>
      <c r="AN372">
        <f t="shared" si="325"/>
        <v>5638</v>
      </c>
      <c r="AO372">
        <f t="shared" si="326"/>
        <v>3901496</v>
      </c>
      <c r="AP372" s="2">
        <f>ROUND(IF(AO372&lt;$E372,0.5*($E372-AO372),0),0)</f>
        <v>0</v>
      </c>
      <c r="AQ372" s="2">
        <f t="shared" si="327"/>
        <v>0</v>
      </c>
      <c r="AR372" s="2">
        <f t="shared" si="328"/>
        <v>0</v>
      </c>
      <c r="AS372" s="2">
        <f t="shared" si="329"/>
        <v>0</v>
      </c>
      <c r="AT372" s="84">
        <f t="shared" si="330"/>
        <v>0</v>
      </c>
      <c r="AU372" s="2">
        <f t="shared" si="331"/>
        <v>0</v>
      </c>
      <c r="AV372" s="2">
        <f t="shared" si="332"/>
        <v>0</v>
      </c>
      <c r="AW372" s="2">
        <f t="shared" si="333"/>
        <v>0</v>
      </c>
      <c r="AX372" s="83" t="str">
        <f t="shared" si="334"/>
        <v>N.A.</v>
      </c>
      <c r="AY372" s="2">
        <f t="shared" si="335"/>
        <v>3901496</v>
      </c>
      <c r="AZ372" s="82"/>
      <c r="BA372" s="2">
        <v>712</v>
      </c>
      <c r="BB372">
        <f t="shared" si="336"/>
        <v>5860</v>
      </c>
      <c r="BC372">
        <f t="shared" si="337"/>
        <v>4172320</v>
      </c>
      <c r="BD372" s="2">
        <f t="shared" si="338"/>
        <v>0</v>
      </c>
      <c r="BE372" s="2">
        <f t="shared" si="339"/>
        <v>0</v>
      </c>
      <c r="BF372" s="2">
        <f t="shared" si="340"/>
        <v>0</v>
      </c>
      <c r="BG372" s="2">
        <f t="shared" si="341"/>
        <v>0</v>
      </c>
      <c r="BH372" s="84">
        <f t="shared" si="342"/>
        <v>0</v>
      </c>
      <c r="BI372" s="2">
        <f t="shared" si="343"/>
        <v>0</v>
      </c>
      <c r="BJ372" s="2">
        <f t="shared" si="344"/>
        <v>0</v>
      </c>
      <c r="BK372" s="2">
        <f t="shared" si="345"/>
        <v>0</v>
      </c>
      <c r="BL372" s="83" t="str">
        <f t="shared" si="346"/>
        <v>N.A.</v>
      </c>
      <c r="BM372" s="2">
        <f t="shared" si="347"/>
        <v>4172320</v>
      </c>
      <c r="BO372" s="2">
        <v>726</v>
      </c>
      <c r="BP372">
        <f t="shared" si="348"/>
        <v>6091</v>
      </c>
      <c r="BQ372">
        <f t="shared" si="349"/>
        <v>4422066</v>
      </c>
      <c r="BR372" s="2">
        <f t="shared" si="350"/>
        <v>0</v>
      </c>
      <c r="BS372" s="2">
        <f t="shared" si="351"/>
        <v>0</v>
      </c>
      <c r="BT372" s="2">
        <f t="shared" si="352"/>
        <v>0</v>
      </c>
      <c r="BU372" s="2">
        <f t="shared" si="353"/>
        <v>0</v>
      </c>
      <c r="BV372" s="84">
        <f t="shared" si="354"/>
        <v>0</v>
      </c>
      <c r="BW372" s="2">
        <f t="shared" si="355"/>
        <v>0</v>
      </c>
      <c r="BX372" s="2">
        <f t="shared" si="356"/>
        <v>0</v>
      </c>
      <c r="BY372" s="2">
        <f t="shared" si="357"/>
        <v>0</v>
      </c>
      <c r="BZ372" s="83" t="str">
        <f t="shared" si="358"/>
        <v>N.A.</v>
      </c>
      <c r="CA372" s="2">
        <f t="shared" si="359"/>
        <v>4422066</v>
      </c>
    </row>
    <row r="373" spans="1:79" x14ac:dyDescent="0.2">
      <c r="K373" s="3">
        <f>SUM(K8:K372)</f>
        <v>482161</v>
      </c>
      <c r="R373" s="85">
        <f>SUM(R8:R372)</f>
        <v>11882670</v>
      </c>
      <c r="W373">
        <f>SUM(W8:W372)</f>
        <v>2496144363</v>
      </c>
      <c r="Y373" s="3">
        <f>SUM(Y8:Y372)</f>
        <v>481312</v>
      </c>
      <c r="AF373" s="85">
        <f>SUM(AF8:AF372)</f>
        <v>8501658</v>
      </c>
      <c r="AK373">
        <f>SUM(AK8:AK372)</f>
        <v>2586973995</v>
      </c>
      <c r="AM373" s="3">
        <f>SUM(AM8:AM372)</f>
        <v>479522</v>
      </c>
      <c r="AP373" s="85">
        <f>SUM(AP8:AP372)</f>
        <v>6047790</v>
      </c>
      <c r="AQ373" s="85">
        <f>SUM(AQ8:AQ372)</f>
        <v>2421043</v>
      </c>
      <c r="AR373" s="85">
        <f>SUM(AR8:AR372)</f>
        <v>5682191</v>
      </c>
      <c r="AS373" s="85">
        <f>SUM(AS8:AS372)</f>
        <v>1185640</v>
      </c>
      <c r="AT373" s="85">
        <f>SUM(AT8:AT372)</f>
        <v>6867831</v>
      </c>
      <c r="AY373">
        <f>SUM(AY8:AY372)</f>
        <v>2677803137</v>
      </c>
      <c r="BA373" s="3">
        <f>SUM(BA8:BA372)</f>
        <v>477329</v>
      </c>
      <c r="BD373" s="85">
        <f>SUM(BD8:BD372)</f>
        <v>4192879</v>
      </c>
      <c r="BE373" s="85">
        <f>SUM(BE8:BE372)</f>
        <v>2012387</v>
      </c>
      <c r="BF373" s="85">
        <f>SUM(BF8:BF372)</f>
        <v>3936973</v>
      </c>
      <c r="BG373" s="85">
        <f>SUM(BG8:BG372)</f>
        <v>885868</v>
      </c>
      <c r="BH373" s="85">
        <f>SUM(BH8:BH372)</f>
        <v>4822841</v>
      </c>
      <c r="BM373">
        <f>SUM(BM8:BM372)</f>
        <v>2769414718</v>
      </c>
      <c r="BO373" s="3">
        <f>SUM(BO8:BO372)</f>
        <v>475269</v>
      </c>
      <c r="BR373" s="85">
        <f>SUM(BR8:BR372)</f>
        <v>2853684</v>
      </c>
      <c r="BS373" s="85">
        <f>SUM(BS8:BS372)</f>
        <v>1944368</v>
      </c>
      <c r="BT373" s="85">
        <f>SUM(BT8:BT372)</f>
        <v>2527637</v>
      </c>
      <c r="BU373" s="85">
        <f>SUM(BU8:BU372)</f>
        <v>1281651</v>
      </c>
      <c r="BV373" s="85">
        <f>SUM(BV8:BV372)</f>
        <v>3809288</v>
      </c>
      <c r="CA373">
        <f>SUM(CA8:CA372)</f>
        <v>2866196812</v>
      </c>
    </row>
    <row r="374" spans="1:79" x14ac:dyDescent="0.2">
      <c r="R374" s="86">
        <f>COUNTIF(R7:R372,"&gt;0")</f>
        <v>126</v>
      </c>
      <c r="S374" s="27">
        <f>COUNTIF(S7:S372,"&gt;0")</f>
        <v>108</v>
      </c>
      <c r="T374" s="27">
        <f>COUNTIF(T7:T372,"&gt;0")</f>
        <v>18</v>
      </c>
      <c r="AF374" s="86">
        <f>COUNTIF(AF7:AF372,"&gt;0")</f>
        <v>110</v>
      </c>
      <c r="AG374" s="27">
        <f>COUNTIF(AG7:AG372,"&gt;0")</f>
        <v>91</v>
      </c>
      <c r="AH374" s="27">
        <f>COUNTIF(AH7:AH372,"&gt;0")</f>
        <v>19</v>
      </c>
      <c r="AS374" s="27"/>
      <c r="AT374" s="86">
        <f>COUNTIF(AT7:AT372,"&gt;0")</f>
        <v>104</v>
      </c>
      <c r="AU374" s="27">
        <f>COUNTIF(AU7:AU372,"&gt;0")</f>
        <v>74</v>
      </c>
      <c r="AV374" s="27">
        <f>COUNTIF(AV7:AV372,"&gt;0")</f>
        <v>30</v>
      </c>
      <c r="BG374" s="27"/>
      <c r="BH374" s="86">
        <f>COUNTIF(BH7:BH372,"&gt;0")</f>
        <v>91</v>
      </c>
      <c r="BI374" s="27">
        <f>COUNTIF(BI7:BI372,"&gt;0")</f>
        <v>58</v>
      </c>
      <c r="BJ374" s="27">
        <f>COUNTIF(BJ7:BJ372,"&gt;0")</f>
        <v>33</v>
      </c>
      <c r="BU374" s="27"/>
      <c r="BV374" s="86">
        <f>COUNTIF(BV7:BV372,"&gt;0")</f>
        <v>90</v>
      </c>
      <c r="BW374" s="27">
        <f>COUNTIF(BW7:BW372,"&gt;0")</f>
        <v>45</v>
      </c>
      <c r="BX374" s="27">
        <f>COUNTIF(BX7:BX372,"&gt;0")</f>
        <v>45</v>
      </c>
    </row>
    <row r="377" spans="1:79" x14ac:dyDescent="0.2">
      <c r="T377">
        <v>0</v>
      </c>
      <c r="U377" t="s">
        <v>352</v>
      </c>
      <c r="AH377">
        <v>0</v>
      </c>
      <c r="AI377" t="s">
        <v>352</v>
      </c>
      <c r="AV377">
        <v>0</v>
      </c>
      <c r="AW377" t="s">
        <v>352</v>
      </c>
      <c r="BJ377">
        <v>0</v>
      </c>
      <c r="BK377" t="s">
        <v>352</v>
      </c>
      <c r="BX377">
        <v>0</v>
      </c>
      <c r="BY377" t="s">
        <v>352</v>
      </c>
    </row>
    <row r="378" spans="1:79" x14ac:dyDescent="0.2">
      <c r="T378">
        <v>1</v>
      </c>
      <c r="U378" t="s">
        <v>351</v>
      </c>
      <c r="AH378">
        <v>1</v>
      </c>
      <c r="AI378" t="s">
        <v>351</v>
      </c>
      <c r="AV378">
        <v>1</v>
      </c>
      <c r="AW378" t="s">
        <v>351</v>
      </c>
      <c r="BJ378">
        <v>1</v>
      </c>
      <c r="BK378" t="s">
        <v>351</v>
      </c>
      <c r="BX378">
        <v>1</v>
      </c>
      <c r="BY378" t="s">
        <v>351</v>
      </c>
    </row>
    <row r="379" spans="1:79" x14ac:dyDescent="0.2">
      <c r="T379">
        <v>2</v>
      </c>
      <c r="U379" t="s">
        <v>354</v>
      </c>
      <c r="AH379">
        <v>2</v>
      </c>
      <c r="AI379" t="s">
        <v>355</v>
      </c>
      <c r="AV379">
        <v>2</v>
      </c>
      <c r="AW379" t="s">
        <v>408</v>
      </c>
      <c r="BJ379">
        <v>2</v>
      </c>
      <c r="BK379" t="s">
        <v>416</v>
      </c>
      <c r="BX379">
        <v>2</v>
      </c>
      <c r="BY379" t="s">
        <v>451</v>
      </c>
    </row>
  </sheetData>
  <mergeCells count="5">
    <mergeCell ref="BO5:BY5"/>
    <mergeCell ref="K5:U5"/>
    <mergeCell ref="Y5:AI5"/>
    <mergeCell ref="AM5:AW5"/>
    <mergeCell ref="BA5:BK5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S.D. Est.</vt:lpstr>
      <vt:lpstr>BudgAdjCalc</vt:lpstr>
      <vt:lpstr>'S.D. Est.'!Print_Area</vt:lpstr>
    </vt:vector>
  </TitlesOfParts>
  <Company>Iowa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L. Snyder</dc:creator>
  <cp:lastModifiedBy>Albers, Lisa [IDOE]</cp:lastModifiedBy>
  <cp:lastPrinted>2004-03-31T15:56:52Z</cp:lastPrinted>
  <dcterms:created xsi:type="dcterms:W3CDTF">2002-05-30T21:24:42Z</dcterms:created>
  <dcterms:modified xsi:type="dcterms:W3CDTF">2026-04-18T14:33:32Z</dcterms:modified>
</cp:coreProperties>
</file>