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24 Files\Formatted Tables For Publication\"/>
    </mc:Choice>
  </mc:AlternateContent>
  <xr:revisionPtr revIDLastSave="0" documentId="13_ncr:1_{3B7BFA81-169C-4A02-94C2-AC92A3143434}" xr6:coauthVersionLast="36" xr6:coauthVersionMax="36" xr10:uidLastSave="{00000000-0000-0000-0000-000000000000}"/>
  <bookViews>
    <workbookView xWindow="0" yWindow="0" windowWidth="13800" windowHeight="3525" tabRatio="576" firstSheet="1" activeTab="1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</workbook>
</file>

<file path=xl/calcChain.xml><?xml version="1.0" encoding="utf-8"?>
<calcChain xmlns="http://schemas.openxmlformats.org/spreadsheetml/2006/main">
  <c r="C41" i="35" l="1"/>
  <c r="E20" i="35" l="1"/>
  <c r="E19" i="35"/>
  <c r="B20" i="35"/>
  <c r="B19" i="35"/>
  <c r="C19" i="35" l="1"/>
  <c r="G5" i="35" l="1"/>
  <c r="G6" i="35"/>
  <c r="G7" i="35"/>
  <c r="G8" i="35"/>
  <c r="G9" i="35"/>
  <c r="G10" i="35"/>
  <c r="G14" i="35"/>
  <c r="G15" i="35"/>
  <c r="G16" i="35"/>
  <c r="G18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2" i="35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l="1"/>
  <c r="D19" i="35"/>
  <c r="G4" i="35"/>
  <c r="G19" i="35" l="1"/>
  <c r="G20" i="35"/>
</calcChain>
</file>

<file path=xl/sharedStrings.xml><?xml version="1.0" encoding="utf-8"?>
<sst xmlns="http://schemas.openxmlformats.org/spreadsheetml/2006/main" count="139" uniqueCount="58">
  <si>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</si>
  <si>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</si>
  <si>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</si>
  <si>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</si>
  <si>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</si>
  <si>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</si>
  <si>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</si>
  <si>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</si>
  <si>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</si>
  <si>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</si>
  <si>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</si>
  <si>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</si>
  <si>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</si>
  <si>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</si>
  <si>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</si>
  <si>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</si>
  <si>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</si>
  <si>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</si>
  <si>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</si>
  <si>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</si>
  <si>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</si>
  <si>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</si>
  <si>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</si>
  <si>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Technology</t>
  </si>
  <si>
    <t>Iowa Valley</t>
  </si>
  <si>
    <t xml:space="preserve">Iowa Valley </t>
  </si>
  <si>
    <t>Standard Deviation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</si>
  <si>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</si>
  <si>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</si>
  <si>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</si>
  <si>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</si>
  <si>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</si>
  <si>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</si>
  <si>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</si>
  <si>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</si>
  <si>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</si>
  <si>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Course</t>
  </si>
  <si>
    <t>Student</t>
  </si>
  <si>
    <t>Facility</t>
  </si>
  <si>
    <t>Materials/Technology</t>
  </si>
  <si>
    <t>No fees</t>
  </si>
  <si>
    <t>College service</t>
  </si>
  <si>
    <t>Difference</t>
  </si>
  <si>
    <t>$</t>
  </si>
  <si>
    <t>Average</t>
  </si>
  <si>
    <t>Std. Dev.</t>
  </si>
  <si>
    <t>Change (%)</t>
  </si>
  <si>
    <t>Cost of Enrollment (T+F)</t>
  </si>
  <si>
    <t>2023-2024</t>
  </si>
  <si>
    <t>Student Activities</t>
  </si>
  <si>
    <t>Student Activity</t>
  </si>
  <si>
    <t>U.S. Student Fee</t>
  </si>
  <si>
    <t>No Fees</t>
  </si>
  <si>
    <t>8-1. Resident Tuition and Fees Per Semester Credit Hour, 2023-2025 Academic Years</t>
  </si>
  <si>
    <t>2024-2025</t>
  </si>
  <si>
    <t>8-2. Non-Resident Tuition and Fees Per Credit Hour, 2023-2025 Academic Years</t>
  </si>
  <si>
    <t>8-3. Mandatory Fees for Full-Time Students: 2023-2025 Academic Years</t>
  </si>
  <si>
    <t>8-4. Year-to-year Comparison of Cost of Enrollment (In-State Tuition &amp; Mandatory Fees):  AY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</si>
</sst>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2" fontId="11" fillId="0" borderId="2" xfId="0" applyNumberFormat="1" applyFont="1" applyBorder="1"/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0" fillId="0" borderId="0" xfId="0" applyNumberFormat="1"/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50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2.75"/>
  <cols>
    <col min="1" max="1" width="17" bestFit="1" customWidth="1"/>
  </cols>
  <sheetData>
    <row r="1" spans="1:2">
      <c r="A1" t="s">
        <v>25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abSelected="1" workbookViewId="0">
      <selection activeCell="O17" sqref="O17"/>
    </sheetView>
  </sheetViews>
  <sheetFormatPr defaultRowHeight="12.75"/>
  <cols>
    <col min="1" max="1" width="21.140625" bestFit="1" customWidth="1"/>
    <col min="2" max="3" width="9.5703125" bestFit="1" customWidth="1"/>
    <col min="4" max="4" width="9.7109375" customWidth="1"/>
    <col min="5" max="6" width="9.5703125" bestFit="1" customWidth="1"/>
    <col min="7" max="7" width="10" customWidth="1"/>
  </cols>
  <sheetData>
    <row r="1" spans="1:9" ht="13.5">
      <c r="A1" s="53" t="s">
        <v>53</v>
      </c>
      <c r="B1" s="12"/>
      <c r="C1" s="12"/>
      <c r="D1" s="12"/>
      <c r="E1" s="12"/>
      <c r="F1" s="12"/>
      <c r="G1" s="12"/>
    </row>
    <row r="2" spans="1:9">
      <c r="A2" s="65" t="s">
        <v>0</v>
      </c>
      <c r="B2" s="66" t="s">
        <v>27</v>
      </c>
      <c r="C2" s="66"/>
      <c r="D2" s="44"/>
      <c r="E2" s="67" t="s">
        <v>28</v>
      </c>
      <c r="F2" s="66"/>
      <c r="G2" s="44"/>
    </row>
    <row r="3" spans="1:9" ht="24">
      <c r="A3" s="65"/>
      <c r="B3" s="62" t="s">
        <v>48</v>
      </c>
      <c r="C3" s="17" t="s">
        <v>54</v>
      </c>
      <c r="D3" s="8" t="s">
        <v>46</v>
      </c>
      <c r="E3" s="63" t="s">
        <v>48</v>
      </c>
      <c r="F3" s="63" t="s">
        <v>54</v>
      </c>
      <c r="G3" s="18" t="s">
        <v>46</v>
      </c>
    </row>
    <row r="4" spans="1:9">
      <c r="A4" s="21" t="s">
        <v>1</v>
      </c>
      <c r="B4" s="29">
        <v>195</v>
      </c>
      <c r="C4" s="29">
        <v>201</v>
      </c>
      <c r="D4" s="23">
        <f t="shared" ref="D4:D18" si="0">100*((C4-B4)/B4)</f>
        <v>3.0769230769230771</v>
      </c>
      <c r="E4" s="22">
        <v>25</v>
      </c>
      <c r="F4" s="22">
        <v>25</v>
      </c>
      <c r="G4" s="22">
        <f t="shared" ref="G4:G18" si="1">100*((F4-E4)/E4)</f>
        <v>0</v>
      </c>
      <c r="I4" s="64"/>
    </row>
    <row r="5" spans="1:9">
      <c r="A5" s="2" t="s">
        <v>17</v>
      </c>
      <c r="B5" s="26">
        <v>187.25</v>
      </c>
      <c r="C5" s="26">
        <v>193.25</v>
      </c>
      <c r="D5" s="9">
        <f t="shared" si="0"/>
        <v>3.2042723631508681</v>
      </c>
      <c r="E5" s="3">
        <v>27.25</v>
      </c>
      <c r="F5" s="3">
        <v>28.5</v>
      </c>
      <c r="G5" s="3">
        <f t="shared" si="1"/>
        <v>4.5871559633027523</v>
      </c>
      <c r="I5" s="64"/>
    </row>
    <row r="6" spans="1:9">
      <c r="A6" s="21" t="s">
        <v>3</v>
      </c>
      <c r="B6" s="29">
        <v>202</v>
      </c>
      <c r="C6" s="29">
        <v>211</v>
      </c>
      <c r="D6" s="23">
        <f t="shared" si="0"/>
        <v>4.455445544554455</v>
      </c>
      <c r="E6" s="22">
        <v>22.25</v>
      </c>
      <c r="F6" s="22">
        <v>20</v>
      </c>
      <c r="G6" s="22">
        <f t="shared" si="1"/>
        <v>-10.112359550561797</v>
      </c>
      <c r="I6" s="64"/>
    </row>
    <row r="7" spans="1:9">
      <c r="A7" s="2" t="s">
        <v>14</v>
      </c>
      <c r="B7" s="27">
        <v>200</v>
      </c>
      <c r="C7" s="27">
        <v>208</v>
      </c>
      <c r="D7" s="9">
        <f t="shared" si="0"/>
        <v>4</v>
      </c>
      <c r="E7" s="3">
        <v>30</v>
      </c>
      <c r="F7" s="3">
        <v>28</v>
      </c>
      <c r="G7" s="3">
        <f t="shared" si="1"/>
        <v>-6.666666666666667</v>
      </c>
      <c r="I7" s="64"/>
    </row>
    <row r="8" spans="1:9">
      <c r="A8" s="21" t="s">
        <v>5</v>
      </c>
      <c r="B8" s="29">
        <v>200</v>
      </c>
      <c r="C8" s="29">
        <v>210</v>
      </c>
      <c r="D8" s="23">
        <f t="shared" si="0"/>
        <v>5</v>
      </c>
      <c r="E8" s="22">
        <v>24</v>
      </c>
      <c r="F8" s="22">
        <v>19</v>
      </c>
      <c r="G8" s="22">
        <f t="shared" si="1"/>
        <v>-20.833333333333336</v>
      </c>
      <c r="I8" s="64"/>
    </row>
    <row r="9" spans="1:9">
      <c r="A9" s="2" t="s">
        <v>24</v>
      </c>
      <c r="B9" s="27">
        <v>195</v>
      </c>
      <c r="C9" s="27">
        <v>203</v>
      </c>
      <c r="D9" s="9">
        <f t="shared" si="0"/>
        <v>4.1025641025641022</v>
      </c>
      <c r="E9" s="3">
        <v>26</v>
      </c>
      <c r="F9" s="3">
        <v>26</v>
      </c>
      <c r="G9" s="3">
        <f t="shared" si="1"/>
        <v>0</v>
      </c>
      <c r="I9" s="64"/>
    </row>
    <row r="10" spans="1:9">
      <c r="A10" s="21" t="s">
        <v>6</v>
      </c>
      <c r="B10" s="29">
        <v>211</v>
      </c>
      <c r="C10" s="29">
        <v>218</v>
      </c>
      <c r="D10" s="23">
        <f t="shared" si="0"/>
        <v>3.3175355450236967</v>
      </c>
      <c r="E10" s="22">
        <v>6.5</v>
      </c>
      <c r="F10" s="22">
        <v>7</v>
      </c>
      <c r="G10" s="22">
        <f t="shared" si="1"/>
        <v>7.6923076923076925</v>
      </c>
      <c r="I10" s="64"/>
    </row>
    <row r="11" spans="1:9">
      <c r="A11" s="2" t="s">
        <v>7</v>
      </c>
      <c r="B11" s="26">
        <v>195</v>
      </c>
      <c r="C11" s="26">
        <v>202</v>
      </c>
      <c r="D11" s="9">
        <f t="shared" si="0"/>
        <v>3.5897435897435894</v>
      </c>
      <c r="E11" s="3">
        <v>0</v>
      </c>
      <c r="F11" s="3">
        <v>0</v>
      </c>
      <c r="G11" s="3">
        <v>0</v>
      </c>
      <c r="I11" s="64"/>
    </row>
    <row r="12" spans="1:9">
      <c r="A12" s="21" t="s">
        <v>8</v>
      </c>
      <c r="B12" s="29">
        <v>210</v>
      </c>
      <c r="C12" s="29">
        <v>217</v>
      </c>
      <c r="D12" s="23">
        <f t="shared" si="0"/>
        <v>3.3333333333333335</v>
      </c>
      <c r="E12" s="22">
        <v>0</v>
      </c>
      <c r="F12" s="22">
        <v>0</v>
      </c>
      <c r="G12" s="22">
        <v>0</v>
      </c>
      <c r="I12" s="64"/>
    </row>
    <row r="13" spans="1:9">
      <c r="A13" s="2" t="s">
        <v>18</v>
      </c>
      <c r="B13" s="26">
        <v>185</v>
      </c>
      <c r="C13" s="26">
        <v>193</v>
      </c>
      <c r="D13" s="9">
        <f t="shared" si="0"/>
        <v>4.3243243243243246</v>
      </c>
      <c r="E13" s="3">
        <v>0</v>
      </c>
      <c r="F13" s="3">
        <v>0</v>
      </c>
      <c r="G13" s="3">
        <v>0</v>
      </c>
      <c r="I13" s="64"/>
    </row>
    <row r="14" spans="1:9">
      <c r="A14" s="21" t="s">
        <v>10</v>
      </c>
      <c r="B14" s="29">
        <v>173</v>
      </c>
      <c r="C14" s="29">
        <v>179</v>
      </c>
      <c r="D14" s="23">
        <f t="shared" si="0"/>
        <v>3.4682080924855487</v>
      </c>
      <c r="E14" s="22">
        <v>29</v>
      </c>
      <c r="F14" s="22">
        <v>29</v>
      </c>
      <c r="G14" s="22">
        <f t="shared" si="1"/>
        <v>0</v>
      </c>
      <c r="I14" s="64"/>
    </row>
    <row r="15" spans="1:9">
      <c r="A15" s="2" t="s">
        <v>15</v>
      </c>
      <c r="B15" s="27">
        <v>209</v>
      </c>
      <c r="C15" s="27">
        <v>214</v>
      </c>
      <c r="D15" s="9">
        <f t="shared" si="0"/>
        <v>2.3923444976076556</v>
      </c>
      <c r="E15" s="3">
        <v>17</v>
      </c>
      <c r="F15" s="3">
        <v>17</v>
      </c>
      <c r="G15" s="3">
        <f t="shared" si="1"/>
        <v>0</v>
      </c>
      <c r="I15" s="64"/>
    </row>
    <row r="16" spans="1:9">
      <c r="A16" s="21" t="s">
        <v>12</v>
      </c>
      <c r="B16" s="29">
        <v>204</v>
      </c>
      <c r="C16" s="29">
        <v>211</v>
      </c>
      <c r="D16" s="23">
        <f t="shared" si="0"/>
        <v>3.4313725490196081</v>
      </c>
      <c r="E16" s="22">
        <v>13</v>
      </c>
      <c r="F16" s="22">
        <v>13</v>
      </c>
      <c r="G16" s="22">
        <f t="shared" si="1"/>
        <v>0</v>
      </c>
      <c r="I16" s="64"/>
    </row>
    <row r="17" spans="1:9">
      <c r="A17" s="2" t="s">
        <v>20</v>
      </c>
      <c r="B17" s="26">
        <v>203</v>
      </c>
      <c r="C17" s="26">
        <v>210</v>
      </c>
      <c r="D17" s="9">
        <f t="shared" si="0"/>
        <v>3.4482758620689653</v>
      </c>
      <c r="E17" s="3">
        <v>0</v>
      </c>
      <c r="F17" s="3">
        <v>0</v>
      </c>
      <c r="G17" s="3">
        <v>0</v>
      </c>
      <c r="I17" s="64"/>
    </row>
    <row r="18" spans="1:9">
      <c r="A18" s="21" t="s">
        <v>16</v>
      </c>
      <c r="B18" s="29">
        <v>203</v>
      </c>
      <c r="C18" s="29">
        <v>207</v>
      </c>
      <c r="D18" s="23">
        <f t="shared" si="0"/>
        <v>1.9704433497536946</v>
      </c>
      <c r="E18" s="22">
        <v>7</v>
      </c>
      <c r="F18" s="22">
        <v>7</v>
      </c>
      <c r="G18" s="22">
        <f t="shared" si="1"/>
        <v>0</v>
      </c>
      <c r="I18" s="64"/>
    </row>
    <row r="19" spans="1:9">
      <c r="A19" s="5" t="s">
        <v>19</v>
      </c>
      <c r="B19" s="4">
        <f t="shared" ref="B19:C19" si="2">AVERAGE(B4:B18)</f>
        <v>198.15</v>
      </c>
      <c r="C19" s="4">
        <f t="shared" si="2"/>
        <v>205.15</v>
      </c>
      <c r="D19" s="10">
        <f t="shared" ref="D19:F19" si="3">AVERAGE(D4:D18)</f>
        <v>3.5409857487035277</v>
      </c>
      <c r="E19" s="4">
        <f t="shared" ref="E19" si="4">AVERAGE(E4:E18)</f>
        <v>15.133333333333333</v>
      </c>
      <c r="F19" s="4">
        <f t="shared" si="3"/>
        <v>14.633333333333333</v>
      </c>
      <c r="G19" s="4">
        <f>AVERAGE(G4:G18)</f>
        <v>-1.68885972633009</v>
      </c>
    </row>
    <row r="20" spans="1:9">
      <c r="A20" s="24" t="s">
        <v>26</v>
      </c>
      <c r="B20" s="25">
        <f>STDEV(B4:B18)</f>
        <v>10.282526787850209</v>
      </c>
      <c r="C20" s="25">
        <f>STDEV(C4:C18)</f>
        <v>10.405098338246084</v>
      </c>
      <c r="D20" s="25">
        <f>STDEV(D4:D18)</f>
        <v>0.77185707347474475</v>
      </c>
      <c r="E20" s="25">
        <f>STDEV(E4:E18)</f>
        <v>11.861125980437503</v>
      </c>
      <c r="F20" s="25">
        <f>STDEV(F4:F18)</f>
        <v>11.474298401624553</v>
      </c>
      <c r="G20" s="25">
        <f t="shared" ref="G20" si="5">STDEV(G4:G18)</f>
        <v>6.6448794879890398</v>
      </c>
    </row>
    <row r="22" spans="1:9" ht="12.75" customHeight="1">
      <c r="A22" s="53" t="s">
        <v>55</v>
      </c>
      <c r="B22" s="11"/>
      <c r="C22" s="11"/>
      <c r="D22" s="11"/>
      <c r="E22" s="11"/>
      <c r="F22" s="11"/>
      <c r="G22" s="11"/>
    </row>
    <row r="23" spans="1:9">
      <c r="A23" s="65" t="s">
        <v>0</v>
      </c>
      <c r="B23" s="66" t="s">
        <v>27</v>
      </c>
      <c r="C23" s="66"/>
      <c r="D23" s="54"/>
      <c r="E23" s="66" t="s">
        <v>28</v>
      </c>
      <c r="F23" s="66"/>
      <c r="G23" s="44"/>
    </row>
    <row r="24" spans="1:9" ht="24">
      <c r="A24" s="65"/>
      <c r="B24" s="63" t="s">
        <v>48</v>
      </c>
      <c r="C24" s="63" t="s">
        <v>54</v>
      </c>
      <c r="D24" s="8" t="s">
        <v>46</v>
      </c>
      <c r="E24" s="63" t="s">
        <v>48</v>
      </c>
      <c r="F24" s="63" t="s">
        <v>54</v>
      </c>
      <c r="G24" s="18" t="s">
        <v>46</v>
      </c>
    </row>
    <row r="25" spans="1:9">
      <c r="A25" s="13" t="s">
        <v>1</v>
      </c>
      <c r="B25" s="20">
        <v>224</v>
      </c>
      <c r="C25" s="20">
        <v>234</v>
      </c>
      <c r="D25" s="23">
        <f>(C25/B25-1)*100</f>
        <v>4.4642857142857206</v>
      </c>
      <c r="E25" s="22">
        <v>25</v>
      </c>
      <c r="F25" s="22">
        <v>25</v>
      </c>
      <c r="G25" s="15">
        <f>(F25/E25-1)*100</f>
        <v>0</v>
      </c>
    </row>
    <row r="26" spans="1:9">
      <c r="A26" s="2" t="s">
        <v>17</v>
      </c>
      <c r="B26" s="19">
        <v>280.88</v>
      </c>
      <c r="C26" s="19">
        <v>289.88</v>
      </c>
      <c r="D26" s="55">
        <f t="shared" ref="D26:D40" si="6">(C26/B26-1)*100</f>
        <v>3.2042153232697324</v>
      </c>
      <c r="E26" s="19">
        <v>27.25</v>
      </c>
      <c r="F26" s="19">
        <v>28.5</v>
      </c>
      <c r="G26" s="55">
        <f t="shared" ref="G26:G40" si="7">(F26/E26-1)*100</f>
        <v>4.587155963302747</v>
      </c>
    </row>
    <row r="27" spans="1:9">
      <c r="A27" s="13" t="s">
        <v>3</v>
      </c>
      <c r="B27" s="20">
        <v>216</v>
      </c>
      <c r="C27" s="20">
        <v>226</v>
      </c>
      <c r="D27" s="23">
        <f t="shared" si="6"/>
        <v>4.629629629629628</v>
      </c>
      <c r="E27" s="20">
        <v>22.25</v>
      </c>
      <c r="F27" s="20">
        <v>20</v>
      </c>
      <c r="G27" s="23">
        <f t="shared" si="7"/>
        <v>-10.1123595505618</v>
      </c>
    </row>
    <row r="28" spans="1:9">
      <c r="A28" s="2" t="s">
        <v>14</v>
      </c>
      <c r="B28" s="19">
        <v>210</v>
      </c>
      <c r="C28" s="19">
        <v>218</v>
      </c>
      <c r="D28" s="55">
        <f t="shared" si="6"/>
        <v>3.8095238095238182</v>
      </c>
      <c r="E28" s="19">
        <v>30</v>
      </c>
      <c r="F28" s="19">
        <v>28</v>
      </c>
      <c r="G28" s="55">
        <f t="shared" si="7"/>
        <v>-6.6666666666666652</v>
      </c>
    </row>
    <row r="29" spans="1:9">
      <c r="A29" s="13" t="s">
        <v>5</v>
      </c>
      <c r="B29" s="20">
        <v>295.5</v>
      </c>
      <c r="C29" s="20">
        <v>305.5</v>
      </c>
      <c r="D29" s="56">
        <f t="shared" si="6"/>
        <v>3.384094754653133</v>
      </c>
      <c r="E29" s="20">
        <v>24</v>
      </c>
      <c r="F29" s="20">
        <v>19</v>
      </c>
      <c r="G29" s="56">
        <f t="shared" si="7"/>
        <v>-20.833333333333336</v>
      </c>
    </row>
    <row r="30" spans="1:9">
      <c r="A30" s="7" t="s">
        <v>29</v>
      </c>
      <c r="B30" s="19">
        <v>237</v>
      </c>
      <c r="C30" s="19">
        <v>245</v>
      </c>
      <c r="D30" s="58">
        <f t="shared" si="6"/>
        <v>3.3755274261603407</v>
      </c>
      <c r="E30" s="19">
        <v>26</v>
      </c>
      <c r="F30" s="19">
        <v>26</v>
      </c>
      <c r="G30" s="58">
        <f t="shared" si="7"/>
        <v>0</v>
      </c>
    </row>
    <row r="31" spans="1:9" ht="24">
      <c r="A31" s="13" t="s">
        <v>30</v>
      </c>
      <c r="B31" s="20">
        <v>216</v>
      </c>
      <c r="C31" s="20">
        <v>245</v>
      </c>
      <c r="D31" s="56">
        <f t="shared" si="6"/>
        <v>13.425925925925931</v>
      </c>
      <c r="E31" s="20">
        <v>26</v>
      </c>
      <c r="F31" s="20">
        <v>26</v>
      </c>
      <c r="G31" s="56">
        <f t="shared" si="7"/>
        <v>0</v>
      </c>
    </row>
    <row r="32" spans="1:9">
      <c r="A32" s="2" t="s">
        <v>6</v>
      </c>
      <c r="B32" s="19">
        <v>221</v>
      </c>
      <c r="C32" s="19">
        <v>221</v>
      </c>
      <c r="D32" s="55">
        <f t="shared" si="6"/>
        <v>0</v>
      </c>
      <c r="E32" s="19">
        <v>6.5</v>
      </c>
      <c r="F32" s="19">
        <v>7</v>
      </c>
      <c r="G32" s="55">
        <f t="shared" si="7"/>
        <v>7.6923076923076872</v>
      </c>
    </row>
    <row r="33" spans="1:7">
      <c r="A33" s="13" t="s">
        <v>7</v>
      </c>
      <c r="B33" s="20">
        <v>262</v>
      </c>
      <c r="C33" s="20">
        <v>269</v>
      </c>
      <c r="D33" s="56">
        <f t="shared" si="6"/>
        <v>2.6717557251908497</v>
      </c>
      <c r="E33" s="20">
        <v>0</v>
      </c>
      <c r="F33" s="20">
        <v>0</v>
      </c>
      <c r="G33" s="56">
        <v>0</v>
      </c>
    </row>
    <row r="34" spans="1:7">
      <c r="A34" s="2" t="s">
        <v>8</v>
      </c>
      <c r="B34" s="19">
        <v>281</v>
      </c>
      <c r="C34" s="19">
        <v>290</v>
      </c>
      <c r="D34" s="55">
        <f t="shared" si="6"/>
        <v>3.2028469750889688</v>
      </c>
      <c r="E34" s="19">
        <v>0</v>
      </c>
      <c r="F34" s="19">
        <v>0</v>
      </c>
      <c r="G34" s="55">
        <v>0</v>
      </c>
    </row>
    <row r="35" spans="1:7">
      <c r="A35" s="13" t="s">
        <v>18</v>
      </c>
      <c r="B35" s="20">
        <v>370</v>
      </c>
      <c r="C35" s="20">
        <v>223</v>
      </c>
      <c r="D35" s="56">
        <f t="shared" si="6"/>
        <v>-39.729729729729733</v>
      </c>
      <c r="E35" s="20">
        <v>0</v>
      </c>
      <c r="F35" s="20">
        <v>0</v>
      </c>
      <c r="G35" s="56">
        <v>0</v>
      </c>
    </row>
    <row r="36" spans="1:7">
      <c r="A36" s="2" t="s">
        <v>10</v>
      </c>
      <c r="B36" s="19">
        <v>179</v>
      </c>
      <c r="C36" s="19">
        <v>185</v>
      </c>
      <c r="D36" s="55">
        <f t="shared" si="6"/>
        <v>3.3519553072625774</v>
      </c>
      <c r="E36" s="19">
        <v>29</v>
      </c>
      <c r="F36" s="19">
        <v>29</v>
      </c>
      <c r="G36" s="55">
        <f t="shared" si="7"/>
        <v>0</v>
      </c>
    </row>
    <row r="37" spans="1:7">
      <c r="A37" s="13" t="s">
        <v>15</v>
      </c>
      <c r="B37" s="20">
        <v>214</v>
      </c>
      <c r="C37" s="20">
        <v>219</v>
      </c>
      <c r="D37" s="56">
        <f t="shared" si="6"/>
        <v>2.3364485981308469</v>
      </c>
      <c r="E37" s="20">
        <v>17</v>
      </c>
      <c r="F37" s="20">
        <v>17</v>
      </c>
      <c r="G37" s="56">
        <f t="shared" si="7"/>
        <v>0</v>
      </c>
    </row>
    <row r="38" spans="1:7">
      <c r="A38" s="2" t="s">
        <v>12</v>
      </c>
      <c r="B38" s="19">
        <v>211</v>
      </c>
      <c r="C38" s="19">
        <v>218</v>
      </c>
      <c r="D38" s="55">
        <f t="shared" si="6"/>
        <v>3.3175355450236976</v>
      </c>
      <c r="E38" s="19">
        <v>13</v>
      </c>
      <c r="F38" s="19">
        <v>13</v>
      </c>
      <c r="G38" s="55">
        <f t="shared" si="7"/>
        <v>0</v>
      </c>
    </row>
    <row r="39" spans="1:7">
      <c r="A39" s="13" t="s">
        <v>20</v>
      </c>
      <c r="B39" s="20">
        <v>255</v>
      </c>
      <c r="C39" s="20">
        <v>255</v>
      </c>
      <c r="D39" s="56">
        <f t="shared" si="6"/>
        <v>0</v>
      </c>
      <c r="E39" s="20">
        <v>0</v>
      </c>
      <c r="F39" s="20">
        <v>0</v>
      </c>
      <c r="G39" s="56">
        <v>0</v>
      </c>
    </row>
    <row r="40" spans="1:7">
      <c r="A40" s="2" t="s">
        <v>16</v>
      </c>
      <c r="B40" s="3">
        <v>208</v>
      </c>
      <c r="C40" s="3">
        <v>212</v>
      </c>
      <c r="D40" s="9">
        <f t="shared" si="6"/>
        <v>1.9230769230769162</v>
      </c>
      <c r="E40" s="3">
        <v>7</v>
      </c>
      <c r="F40" s="3">
        <v>7</v>
      </c>
      <c r="G40" s="9">
        <f t="shared" si="7"/>
        <v>0</v>
      </c>
    </row>
    <row r="41" spans="1:7">
      <c r="A41" s="14" t="s">
        <v>19</v>
      </c>
      <c r="B41" s="16">
        <f>AVERAGE(B25:B40)</f>
        <v>242.52375000000001</v>
      </c>
      <c r="C41" s="16">
        <f>AVERAGE(C25:C40)</f>
        <v>240.96125000000001</v>
      </c>
      <c r="D41" s="57">
        <f t="shared" ref="D41" si="8">AVERAGE(D25:D40)</f>
        <v>0.83544324546827675</v>
      </c>
      <c r="E41" s="16">
        <f>AVERAGE(E25:E40)</f>
        <v>15.8125</v>
      </c>
      <c r="F41" s="16">
        <f>AVERAGE(F25:F40)</f>
        <v>15.34375</v>
      </c>
      <c r="G41" s="57">
        <f>AVERAGE(G25:G40)</f>
        <v>-1.5833059934344607</v>
      </c>
    </row>
    <row r="42" spans="1:7">
      <c r="A42" s="59" t="s">
        <v>26</v>
      </c>
      <c r="B42" s="60">
        <f>STDEV(B25:B40)</f>
        <v>46.818454605707181</v>
      </c>
      <c r="C42" s="60">
        <f>STDEV(C25:C41)</f>
        <v>32.093107101642488</v>
      </c>
      <c r="D42" s="61">
        <f>STDEV(D26:D40)</f>
        <v>11.561257672649512</v>
      </c>
      <c r="E42" s="60">
        <f>STDEV(E25:E40)</f>
        <v>11.776565713313877</v>
      </c>
      <c r="F42" s="60">
        <f>STDEV(E25:E40)</f>
        <v>11.776565713313877</v>
      </c>
      <c r="G42" s="60">
        <f>STDEV(G26:G40)</f>
        <v>6.644879487989038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C25">
    <cfRule type="containsText" dxfId="49" priority="75" operator="containsText" text="n/a">
      <formula>NOT(ISERROR(SEARCH("n/a",C25)))</formula>
    </cfRule>
  </conditionalFormatting>
  <conditionalFormatting sqref="C27">
    <cfRule type="containsText" dxfId="48" priority="74" operator="containsText" text="n/a">
      <formula>NOT(ISERROR(SEARCH("n/a",C27)))</formula>
    </cfRule>
  </conditionalFormatting>
  <conditionalFormatting sqref="C29">
    <cfRule type="containsText" dxfId="47" priority="73" operator="containsText" text="n/a">
      <formula>NOT(ISERROR(SEARCH("n/a",C29)))</formula>
    </cfRule>
  </conditionalFormatting>
  <conditionalFormatting sqref="C32">
    <cfRule type="containsText" dxfId="46" priority="72" operator="containsText" text="n/a">
      <formula>NOT(ISERROR(SEARCH("n/a",C32)))</formula>
    </cfRule>
  </conditionalFormatting>
  <conditionalFormatting sqref="C34">
    <cfRule type="containsText" dxfId="45" priority="71" operator="containsText" text="n/a">
      <formula>NOT(ISERROR(SEARCH("n/a",C34)))</formula>
    </cfRule>
  </conditionalFormatting>
  <conditionalFormatting sqref="C36">
    <cfRule type="containsText" dxfId="44" priority="70" operator="containsText" text="n/a">
      <formula>NOT(ISERROR(SEARCH("n/a",C36)))</formula>
    </cfRule>
  </conditionalFormatting>
  <conditionalFormatting sqref="C38">
    <cfRule type="containsText" dxfId="43" priority="69" operator="containsText" text="n/a">
      <formula>NOT(ISERROR(SEARCH("n/a",C38)))</formula>
    </cfRule>
  </conditionalFormatting>
  <conditionalFormatting sqref="C40">
    <cfRule type="containsText" dxfId="42" priority="68" operator="containsText" text="n/a">
      <formula>NOT(ISERROR(SEARCH("n/a",C40)))</formula>
    </cfRule>
  </conditionalFormatting>
  <conditionalFormatting sqref="C31">
    <cfRule type="containsText" dxfId="41" priority="67" operator="containsText" text="n/a">
      <formula>NOT(ISERROR(SEARCH("n/a",C31)))</formula>
    </cfRule>
  </conditionalFormatting>
  <conditionalFormatting sqref="C33">
    <cfRule type="containsText" dxfId="40" priority="66" operator="containsText" text="n/a">
      <formula>NOT(ISERROR(SEARCH("n/a",C33)))</formula>
    </cfRule>
  </conditionalFormatting>
  <conditionalFormatting sqref="C35">
    <cfRule type="containsText" dxfId="39" priority="65" operator="containsText" text="n/a">
      <formula>NOT(ISERROR(SEARCH("n/a",C35)))</formula>
    </cfRule>
  </conditionalFormatting>
  <conditionalFormatting sqref="C37">
    <cfRule type="containsText" dxfId="38" priority="64" operator="containsText" text="n/a">
      <formula>NOT(ISERROR(SEARCH("n/a",C37)))</formula>
    </cfRule>
  </conditionalFormatting>
  <conditionalFormatting sqref="C39">
    <cfRule type="containsText" dxfId="37" priority="63" operator="containsText" text="n/a">
      <formula>NOT(ISERROR(SEARCH("n/a",C39)))</formula>
    </cfRule>
  </conditionalFormatting>
  <conditionalFormatting sqref="F27">
    <cfRule type="containsText" dxfId="36" priority="50" operator="containsText" text="n/a">
      <formula>NOT(ISERROR(SEARCH("n/a",F27)))</formula>
    </cfRule>
  </conditionalFormatting>
  <conditionalFormatting sqref="F29">
    <cfRule type="containsText" dxfId="35" priority="49" operator="containsText" text="n/a">
      <formula>NOT(ISERROR(SEARCH("n/a",F29)))</formula>
    </cfRule>
  </conditionalFormatting>
  <conditionalFormatting sqref="F32">
    <cfRule type="containsText" dxfId="34" priority="48" operator="containsText" text="n/a">
      <formula>NOT(ISERROR(SEARCH("n/a",F32)))</formula>
    </cfRule>
  </conditionalFormatting>
  <conditionalFormatting sqref="F34">
    <cfRule type="containsText" dxfId="33" priority="47" operator="containsText" text="n/a">
      <formula>NOT(ISERROR(SEARCH("n/a",F34)))</formula>
    </cfRule>
  </conditionalFormatting>
  <conditionalFormatting sqref="F36">
    <cfRule type="containsText" dxfId="32" priority="46" operator="containsText" text="n/a">
      <formula>NOT(ISERROR(SEARCH("n/a",F36)))</formula>
    </cfRule>
  </conditionalFormatting>
  <conditionalFormatting sqref="F38">
    <cfRule type="containsText" dxfId="31" priority="45" operator="containsText" text="n/a">
      <formula>NOT(ISERROR(SEARCH("n/a",F38)))</formula>
    </cfRule>
  </conditionalFormatting>
  <conditionalFormatting sqref="F40">
    <cfRule type="containsText" dxfId="30" priority="44" operator="containsText" text="n/a">
      <formula>NOT(ISERROR(SEARCH("n/a",F40)))</formula>
    </cfRule>
  </conditionalFormatting>
  <conditionalFormatting sqref="F31">
    <cfRule type="containsText" dxfId="29" priority="43" operator="containsText" text="n/a">
      <formula>NOT(ISERROR(SEARCH("n/a",F31)))</formula>
    </cfRule>
  </conditionalFormatting>
  <conditionalFormatting sqref="F33">
    <cfRule type="containsText" dxfId="28" priority="42" operator="containsText" text="n/a">
      <formula>NOT(ISERROR(SEARCH("n/a",F33)))</formula>
    </cfRule>
  </conditionalFormatting>
  <conditionalFormatting sqref="F35">
    <cfRule type="containsText" dxfId="27" priority="41" operator="containsText" text="n/a">
      <formula>NOT(ISERROR(SEARCH("n/a",F35)))</formula>
    </cfRule>
  </conditionalFormatting>
  <conditionalFormatting sqref="F37">
    <cfRule type="containsText" dxfId="26" priority="40" operator="containsText" text="n/a">
      <formula>NOT(ISERROR(SEARCH("n/a",F37)))</formula>
    </cfRule>
  </conditionalFormatting>
  <conditionalFormatting sqref="F39">
    <cfRule type="containsText" dxfId="25" priority="39" operator="containsText" text="n/a">
      <formula>NOT(ISERROR(SEARCH("n/a",F39)))</formula>
    </cfRule>
  </conditionalFormatting>
  <conditionalFormatting sqref="E27">
    <cfRule type="containsText" dxfId="24" priority="25" operator="containsText" text="n/a">
      <formula>NOT(ISERROR(SEARCH("n/a",E27)))</formula>
    </cfRule>
  </conditionalFormatting>
  <conditionalFormatting sqref="E29">
    <cfRule type="containsText" dxfId="23" priority="24" operator="containsText" text="n/a">
      <formula>NOT(ISERROR(SEARCH("n/a",E29)))</formula>
    </cfRule>
  </conditionalFormatting>
  <conditionalFormatting sqref="E32">
    <cfRule type="containsText" dxfId="22" priority="23" operator="containsText" text="n/a">
      <formula>NOT(ISERROR(SEARCH("n/a",E32)))</formula>
    </cfRule>
  </conditionalFormatting>
  <conditionalFormatting sqref="E34">
    <cfRule type="containsText" dxfId="21" priority="22" operator="containsText" text="n/a">
      <formula>NOT(ISERROR(SEARCH("n/a",E34)))</formula>
    </cfRule>
  </conditionalFormatting>
  <conditionalFormatting sqref="E36">
    <cfRule type="containsText" dxfId="20" priority="21" operator="containsText" text="n/a">
      <formula>NOT(ISERROR(SEARCH("n/a",E36)))</formula>
    </cfRule>
  </conditionalFormatting>
  <conditionalFormatting sqref="E38">
    <cfRule type="containsText" dxfId="19" priority="20" operator="containsText" text="n/a">
      <formula>NOT(ISERROR(SEARCH("n/a",E38)))</formula>
    </cfRule>
  </conditionalFormatting>
  <conditionalFormatting sqref="E40">
    <cfRule type="containsText" dxfId="18" priority="19" operator="containsText" text="n/a">
      <formula>NOT(ISERROR(SEARCH("n/a",E40)))</formula>
    </cfRule>
  </conditionalFormatting>
  <conditionalFormatting sqref="E31">
    <cfRule type="containsText" dxfId="17" priority="18" operator="containsText" text="n/a">
      <formula>NOT(ISERROR(SEARCH("n/a",E31)))</formula>
    </cfRule>
  </conditionalFormatting>
  <conditionalFormatting sqref="E33">
    <cfRule type="containsText" dxfId="16" priority="17" operator="containsText" text="n/a">
      <formula>NOT(ISERROR(SEARCH("n/a",E33)))</formula>
    </cfRule>
  </conditionalFormatting>
  <conditionalFormatting sqref="E35">
    <cfRule type="containsText" dxfId="15" priority="16" operator="containsText" text="n/a">
      <formula>NOT(ISERROR(SEARCH("n/a",E35)))</formula>
    </cfRule>
  </conditionalFormatting>
  <conditionalFormatting sqref="E37">
    <cfRule type="containsText" dxfId="14" priority="15" operator="containsText" text="n/a">
      <formula>NOT(ISERROR(SEARCH("n/a",E37)))</formula>
    </cfRule>
  </conditionalFormatting>
  <conditionalFormatting sqref="E39">
    <cfRule type="containsText" dxfId="13" priority="14" operator="containsText" text="n/a">
      <formula>NOT(ISERROR(SEARCH("n/a",E39)))</formula>
    </cfRule>
  </conditionalFormatting>
  <conditionalFormatting sqref="B25">
    <cfRule type="containsText" dxfId="12" priority="13" operator="containsText" text="n/a">
      <formula>NOT(ISERROR(SEARCH("n/a",B25)))</formula>
    </cfRule>
  </conditionalFormatting>
  <conditionalFormatting sqref="B27">
    <cfRule type="containsText" dxfId="11" priority="12" operator="containsText" text="n/a">
      <formula>NOT(ISERROR(SEARCH("n/a",B27)))</formula>
    </cfRule>
  </conditionalFormatting>
  <conditionalFormatting sqref="B29">
    <cfRule type="containsText" dxfId="10" priority="11" operator="containsText" text="n/a">
      <formula>NOT(ISERROR(SEARCH("n/a",B29)))</formula>
    </cfRule>
  </conditionalFormatting>
  <conditionalFormatting sqref="B32">
    <cfRule type="containsText" dxfId="9" priority="10" operator="containsText" text="n/a">
      <formula>NOT(ISERROR(SEARCH("n/a",B32)))</formula>
    </cfRule>
  </conditionalFormatting>
  <conditionalFormatting sqref="B34">
    <cfRule type="containsText" dxfId="8" priority="9" operator="containsText" text="n/a">
      <formula>NOT(ISERROR(SEARCH("n/a",B34)))</formula>
    </cfRule>
  </conditionalFormatting>
  <conditionalFormatting sqref="B36">
    <cfRule type="containsText" dxfId="7" priority="8" operator="containsText" text="n/a">
      <formula>NOT(ISERROR(SEARCH("n/a",B36)))</formula>
    </cfRule>
  </conditionalFormatting>
  <conditionalFormatting sqref="B38">
    <cfRule type="containsText" dxfId="6" priority="7" operator="containsText" text="n/a">
      <formula>NOT(ISERROR(SEARCH("n/a",B38)))</formula>
    </cfRule>
  </conditionalFormatting>
  <conditionalFormatting sqref="B40">
    <cfRule type="containsText" dxfId="5" priority="6" operator="containsText" text="n/a">
      <formula>NOT(ISERROR(SEARCH("n/a",B40)))</formula>
    </cfRule>
  </conditionalFormatting>
  <conditionalFormatting sqref="B31">
    <cfRule type="containsText" dxfId="4" priority="5" operator="containsText" text="n/a">
      <formula>NOT(ISERROR(SEARCH("n/a",B31)))</formula>
    </cfRule>
  </conditionalFormatting>
  <conditionalFormatting sqref="B33">
    <cfRule type="containsText" dxfId="3" priority="4" operator="containsText" text="n/a">
      <formula>NOT(ISERROR(SEARCH("n/a",B33)))</formula>
    </cfRule>
  </conditionalFormatting>
  <conditionalFormatting sqref="B35">
    <cfRule type="containsText" dxfId="2" priority="3" operator="containsText" text="n/a">
      <formula>NOT(ISERROR(SEARCH("n/a",B35)))</formula>
    </cfRule>
  </conditionalFormatting>
  <conditionalFormatting sqref="B37">
    <cfRule type="containsText" dxfId="1" priority="2" operator="containsText" text="n/a">
      <formula>NOT(ISERROR(SEARCH("n/a",B37)))</formula>
    </cfRule>
  </conditionalFormatting>
  <conditionalFormatting sqref="B39">
    <cfRule type="containsText" dxfId="0" priority="1" operator="containsText" text="n/a">
      <formula>NOT(ISERROR(SEARCH("n/a",B39)))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E16" sqref="E16"/>
    </sheetView>
  </sheetViews>
  <sheetFormatPr defaultColWidth="13.5703125" defaultRowHeight="12.75"/>
  <cols>
    <col min="1" max="1" width="14.140625" style="6" bestFit="1" customWidth="1"/>
    <col min="2" max="2" width="25.28515625" style="6" customWidth="1"/>
    <col min="3" max="3" width="12" style="6" customWidth="1"/>
    <col min="4" max="4" width="10.42578125" style="6" customWidth="1"/>
    <col min="5" max="6" width="14.28515625" style="6" bestFit="1" customWidth="1"/>
    <col min="7" max="7" width="13.5703125" style="6"/>
    <col min="8" max="8" width="14.140625" style="6" bestFit="1" customWidth="1"/>
    <col min="9" max="9" width="22.28515625" style="6" bestFit="1" customWidth="1"/>
    <col min="10" max="11" width="6.5703125" style="6" bestFit="1" customWidth="1"/>
    <col min="12" max="16384" width="13.5703125" style="6"/>
  </cols>
  <sheetData>
    <row r="1" spans="1:6" ht="14.25">
      <c r="A1" s="53" t="s">
        <v>56</v>
      </c>
      <c r="C1" s="11"/>
      <c r="D1" s="11"/>
      <c r="E1" s="11"/>
      <c r="F1" s="11"/>
    </row>
    <row r="2" spans="1:6">
      <c r="C2" s="68" t="s">
        <v>32</v>
      </c>
      <c r="D2" s="68"/>
    </row>
    <row r="3" spans="1:6">
      <c r="A3" s="31" t="s">
        <v>34</v>
      </c>
      <c r="B3" s="31" t="s">
        <v>33</v>
      </c>
      <c r="C3" s="41" t="s">
        <v>48</v>
      </c>
      <c r="D3" s="41" t="s">
        <v>54</v>
      </c>
    </row>
    <row r="4" spans="1:6">
      <c r="A4" s="34" t="s">
        <v>1</v>
      </c>
      <c r="B4" s="34" t="s">
        <v>36</v>
      </c>
      <c r="C4" s="29">
        <v>25</v>
      </c>
      <c r="D4" s="29">
        <v>25</v>
      </c>
    </row>
    <row r="5" spans="1:6">
      <c r="A5" s="33" t="s">
        <v>2</v>
      </c>
      <c r="B5" s="33" t="s">
        <v>35</v>
      </c>
      <c r="C5" s="26">
        <v>12</v>
      </c>
      <c r="D5" s="26">
        <v>12</v>
      </c>
    </row>
    <row r="6" spans="1:6">
      <c r="A6" s="33"/>
      <c r="B6" s="33" t="s">
        <v>49</v>
      </c>
      <c r="C6" s="26">
        <v>4.5</v>
      </c>
      <c r="D6" s="26">
        <v>4.5</v>
      </c>
    </row>
    <row r="7" spans="1:6">
      <c r="A7" s="33"/>
      <c r="B7" s="33" t="s">
        <v>23</v>
      </c>
      <c r="C7" s="26">
        <v>10.75</v>
      </c>
      <c r="D7" s="26">
        <v>12</v>
      </c>
    </row>
    <row r="8" spans="1:6">
      <c r="A8" s="34" t="s">
        <v>3</v>
      </c>
      <c r="B8" s="34" t="s">
        <v>22</v>
      </c>
      <c r="C8" s="29">
        <v>10</v>
      </c>
      <c r="D8" s="29">
        <v>10</v>
      </c>
    </row>
    <row r="9" spans="1:6">
      <c r="A9" s="34"/>
      <c r="B9" s="34" t="s">
        <v>23</v>
      </c>
      <c r="C9" s="29">
        <v>10</v>
      </c>
      <c r="D9" s="29">
        <v>10</v>
      </c>
    </row>
    <row r="10" spans="1:6">
      <c r="A10" s="32" t="s">
        <v>4</v>
      </c>
      <c r="B10" s="32" t="s">
        <v>36</v>
      </c>
      <c r="C10" s="27">
        <v>10</v>
      </c>
      <c r="D10" s="27">
        <v>10</v>
      </c>
    </row>
    <row r="11" spans="1:6">
      <c r="A11" s="32"/>
      <c r="B11" s="32" t="s">
        <v>37</v>
      </c>
      <c r="C11" s="27">
        <v>12</v>
      </c>
      <c r="D11" s="27">
        <v>10</v>
      </c>
    </row>
    <row r="12" spans="1:6">
      <c r="A12" s="32"/>
      <c r="B12" s="32" t="s">
        <v>23</v>
      </c>
      <c r="C12" s="27">
        <v>8</v>
      </c>
      <c r="D12" s="27">
        <v>8</v>
      </c>
    </row>
    <row r="13" spans="1:6">
      <c r="A13" s="34" t="s">
        <v>5</v>
      </c>
      <c r="B13" s="34" t="s">
        <v>37</v>
      </c>
      <c r="C13" s="29">
        <v>24</v>
      </c>
      <c r="D13" s="29">
        <v>19</v>
      </c>
    </row>
    <row r="14" spans="1:6">
      <c r="A14" s="33" t="s">
        <v>24</v>
      </c>
      <c r="B14" s="33" t="s">
        <v>38</v>
      </c>
      <c r="C14" s="27">
        <v>2</v>
      </c>
      <c r="D14" s="27">
        <v>2</v>
      </c>
    </row>
    <row r="15" spans="1:6">
      <c r="A15" s="33"/>
      <c r="B15" s="33" t="s">
        <v>39</v>
      </c>
      <c r="C15" s="27">
        <v>18.5</v>
      </c>
      <c r="D15" s="27">
        <v>18.5</v>
      </c>
    </row>
    <row r="16" spans="1:6">
      <c r="A16" s="33"/>
      <c r="B16" s="33" t="s">
        <v>37</v>
      </c>
      <c r="C16" s="27">
        <v>5.5</v>
      </c>
      <c r="D16" s="27">
        <v>5.5</v>
      </c>
    </row>
    <row r="17" spans="1:4">
      <c r="A17" s="34" t="s">
        <v>6</v>
      </c>
      <c r="B17" s="34" t="s">
        <v>50</v>
      </c>
      <c r="C17" s="29">
        <v>6.5</v>
      </c>
      <c r="D17" s="29">
        <v>7</v>
      </c>
    </row>
    <row r="18" spans="1:4">
      <c r="A18" s="33" t="s">
        <v>7</v>
      </c>
      <c r="B18" s="33" t="s">
        <v>52</v>
      </c>
      <c r="C18" s="26">
        <v>0</v>
      </c>
      <c r="D18" s="26">
        <v>0</v>
      </c>
    </row>
    <row r="19" spans="1:4">
      <c r="A19" s="34" t="s">
        <v>8</v>
      </c>
      <c r="B19" s="34" t="s">
        <v>52</v>
      </c>
      <c r="C19" s="29">
        <v>0</v>
      </c>
      <c r="D19" s="29">
        <v>0</v>
      </c>
    </row>
    <row r="20" spans="1:4">
      <c r="A20" s="33" t="s">
        <v>18</v>
      </c>
      <c r="B20" s="33" t="s">
        <v>52</v>
      </c>
      <c r="C20" s="26">
        <v>0</v>
      </c>
      <c r="D20" s="26">
        <v>0</v>
      </c>
    </row>
    <row r="21" spans="1:4">
      <c r="A21" s="34" t="s">
        <v>10</v>
      </c>
      <c r="B21" s="34" t="s">
        <v>51</v>
      </c>
      <c r="C21" s="29">
        <v>29</v>
      </c>
      <c r="D21" s="29">
        <v>29</v>
      </c>
    </row>
    <row r="22" spans="1:4">
      <c r="A22" s="33" t="s">
        <v>11</v>
      </c>
      <c r="B22" s="33" t="s">
        <v>41</v>
      </c>
      <c r="C22" s="27">
        <v>17</v>
      </c>
      <c r="D22" s="27">
        <v>17</v>
      </c>
    </row>
    <row r="23" spans="1:4">
      <c r="A23" s="34" t="s">
        <v>12</v>
      </c>
      <c r="B23" s="34" t="s">
        <v>22</v>
      </c>
      <c r="C23" s="29">
        <v>13</v>
      </c>
      <c r="D23" s="29">
        <v>13</v>
      </c>
    </row>
    <row r="24" spans="1:4">
      <c r="A24" s="33" t="s">
        <v>20</v>
      </c>
      <c r="B24" s="33" t="s">
        <v>40</v>
      </c>
      <c r="C24" s="26">
        <v>0</v>
      </c>
      <c r="D24" s="26">
        <v>0</v>
      </c>
    </row>
    <row r="25" spans="1:4">
      <c r="A25" s="34" t="s">
        <v>16</v>
      </c>
      <c r="B25" s="34" t="s">
        <v>23</v>
      </c>
      <c r="C25" s="29">
        <v>7</v>
      </c>
      <c r="D25" s="29">
        <v>7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H32" sqref="H32"/>
    </sheetView>
  </sheetViews>
  <sheetFormatPr defaultRowHeight="12.75"/>
  <cols>
    <col min="1" max="1" width="14.140625" bestFit="1" customWidth="1"/>
    <col min="2" max="2" width="12.28515625" customWidth="1"/>
    <col min="3" max="3" width="14.42578125" customWidth="1"/>
    <col min="4" max="4" width="6.28515625" customWidth="1"/>
    <col min="5" max="5" width="7.140625" customWidth="1"/>
  </cols>
  <sheetData>
    <row r="1" spans="1:5" ht="27.75" customHeight="1">
      <c r="A1" s="71" t="s">
        <v>57</v>
      </c>
      <c r="B1" s="72"/>
      <c r="C1" s="72"/>
      <c r="D1" s="72"/>
      <c r="E1" s="72"/>
    </row>
    <row r="2" spans="1:5">
      <c r="A2" s="35"/>
      <c r="B2" s="69" t="s">
        <v>47</v>
      </c>
      <c r="C2" s="69"/>
      <c r="D2" s="70" t="s">
        <v>42</v>
      </c>
      <c r="E2" s="68"/>
    </row>
    <row r="3" spans="1:5">
      <c r="A3" s="37" t="s">
        <v>34</v>
      </c>
      <c r="B3" s="38" t="s">
        <v>48</v>
      </c>
      <c r="C3" s="38" t="s">
        <v>54</v>
      </c>
      <c r="D3" s="40" t="s">
        <v>43</v>
      </c>
      <c r="E3" s="39" t="s">
        <v>31</v>
      </c>
    </row>
    <row r="4" spans="1:5">
      <c r="A4" s="42" t="s">
        <v>1</v>
      </c>
      <c r="B4" s="20">
        <v>220</v>
      </c>
      <c r="C4" s="20">
        <v>226</v>
      </c>
      <c r="D4" s="30">
        <f t="shared" ref="D4:D18" si="0">C4-B4</f>
        <v>6</v>
      </c>
      <c r="E4" s="43">
        <f t="shared" ref="E4:E18" si="1">100*(D4/B4)</f>
        <v>2.7272727272727271</v>
      </c>
    </row>
    <row r="5" spans="1:5">
      <c r="A5" s="35" t="s">
        <v>2</v>
      </c>
      <c r="B5" s="19">
        <v>214.5</v>
      </c>
      <c r="C5" s="19">
        <v>221.75</v>
      </c>
      <c r="D5" s="28">
        <f t="shared" si="0"/>
        <v>7.25</v>
      </c>
      <c r="E5" s="36">
        <f t="shared" si="1"/>
        <v>3.3799533799533799</v>
      </c>
    </row>
    <row r="6" spans="1:5">
      <c r="A6" s="42" t="s">
        <v>3</v>
      </c>
      <c r="B6" s="20">
        <v>224.25</v>
      </c>
      <c r="C6" s="20">
        <v>231</v>
      </c>
      <c r="D6" s="30">
        <f t="shared" si="0"/>
        <v>6.75</v>
      </c>
      <c r="E6" s="43">
        <f t="shared" si="1"/>
        <v>3.0100334448160537</v>
      </c>
    </row>
    <row r="7" spans="1:5">
      <c r="A7" s="35" t="s">
        <v>4</v>
      </c>
      <c r="B7" s="19">
        <v>230</v>
      </c>
      <c r="C7" s="19">
        <v>236</v>
      </c>
      <c r="D7" s="28">
        <f t="shared" si="0"/>
        <v>6</v>
      </c>
      <c r="E7" s="36">
        <f t="shared" si="1"/>
        <v>2.6086956521739131</v>
      </c>
    </row>
    <row r="8" spans="1:5">
      <c r="A8" s="42" t="s">
        <v>5</v>
      </c>
      <c r="B8" s="20">
        <v>224</v>
      </c>
      <c r="C8" s="20">
        <v>229</v>
      </c>
      <c r="D8" s="30">
        <f t="shared" si="0"/>
        <v>5</v>
      </c>
      <c r="E8" s="43">
        <f t="shared" si="1"/>
        <v>2.2321428571428572</v>
      </c>
    </row>
    <row r="9" spans="1:5">
      <c r="A9" s="35" t="s">
        <v>24</v>
      </c>
      <c r="B9" s="19">
        <v>221</v>
      </c>
      <c r="C9" s="19">
        <v>229</v>
      </c>
      <c r="D9" s="28">
        <f t="shared" si="0"/>
        <v>8</v>
      </c>
      <c r="E9" s="36">
        <f t="shared" si="1"/>
        <v>3.6199095022624439</v>
      </c>
    </row>
    <row r="10" spans="1:5">
      <c r="A10" s="42" t="s">
        <v>6</v>
      </c>
      <c r="B10" s="20">
        <v>217.5</v>
      </c>
      <c r="C10" s="20">
        <v>225</v>
      </c>
      <c r="D10" s="30">
        <f t="shared" si="0"/>
        <v>7.5</v>
      </c>
      <c r="E10" s="43">
        <f t="shared" si="1"/>
        <v>3.4482758620689653</v>
      </c>
    </row>
    <row r="11" spans="1:5">
      <c r="A11" s="35" t="s">
        <v>7</v>
      </c>
      <c r="B11" s="19">
        <v>195</v>
      </c>
      <c r="C11" s="19">
        <v>202</v>
      </c>
      <c r="D11" s="28">
        <f t="shared" si="0"/>
        <v>7</v>
      </c>
      <c r="E11" s="36">
        <f t="shared" si="1"/>
        <v>3.5897435897435894</v>
      </c>
    </row>
    <row r="12" spans="1:5">
      <c r="A12" s="42" t="s">
        <v>8</v>
      </c>
      <c r="B12" s="20">
        <v>210</v>
      </c>
      <c r="C12" s="20">
        <v>217</v>
      </c>
      <c r="D12" s="30">
        <f t="shared" si="0"/>
        <v>7</v>
      </c>
      <c r="E12" s="43">
        <f t="shared" si="1"/>
        <v>3.3333333333333335</v>
      </c>
    </row>
    <row r="13" spans="1:5">
      <c r="A13" s="35" t="s">
        <v>9</v>
      </c>
      <c r="B13" s="19">
        <v>185</v>
      </c>
      <c r="C13" s="19">
        <v>193</v>
      </c>
      <c r="D13" s="28">
        <f t="shared" si="0"/>
        <v>8</v>
      </c>
      <c r="E13" s="36">
        <f t="shared" si="1"/>
        <v>4.3243243243243246</v>
      </c>
    </row>
    <row r="14" spans="1:5">
      <c r="A14" s="42" t="s">
        <v>10</v>
      </c>
      <c r="B14" s="20">
        <v>202</v>
      </c>
      <c r="C14" s="20">
        <v>208</v>
      </c>
      <c r="D14" s="30">
        <f t="shared" si="0"/>
        <v>6</v>
      </c>
      <c r="E14" s="43">
        <f t="shared" si="1"/>
        <v>2.9702970297029703</v>
      </c>
    </row>
    <row r="15" spans="1:5">
      <c r="A15" s="35" t="s">
        <v>11</v>
      </c>
      <c r="B15" s="19">
        <v>226</v>
      </c>
      <c r="C15" s="19">
        <v>231</v>
      </c>
      <c r="D15" s="28">
        <f t="shared" si="0"/>
        <v>5</v>
      </c>
      <c r="E15" s="36">
        <f t="shared" si="1"/>
        <v>2.2123893805309733</v>
      </c>
    </row>
    <row r="16" spans="1:5">
      <c r="A16" s="42" t="s">
        <v>12</v>
      </c>
      <c r="B16" s="20">
        <v>217</v>
      </c>
      <c r="C16" s="20">
        <v>224</v>
      </c>
      <c r="D16" s="30">
        <f t="shared" si="0"/>
        <v>7</v>
      </c>
      <c r="E16" s="43">
        <f t="shared" si="1"/>
        <v>3.225806451612903</v>
      </c>
    </row>
    <row r="17" spans="1:5">
      <c r="A17" s="35" t="s">
        <v>20</v>
      </c>
      <c r="B17" s="19">
        <v>203</v>
      </c>
      <c r="C17" s="19">
        <v>210</v>
      </c>
      <c r="D17" s="28">
        <f t="shared" si="0"/>
        <v>7</v>
      </c>
      <c r="E17" s="36">
        <f t="shared" si="1"/>
        <v>3.4482758620689653</v>
      </c>
    </row>
    <row r="18" spans="1:5" ht="13.5" thickBot="1">
      <c r="A18" s="42" t="s">
        <v>13</v>
      </c>
      <c r="B18" s="20">
        <v>210</v>
      </c>
      <c r="C18" s="20">
        <v>214</v>
      </c>
      <c r="D18" s="30">
        <f t="shared" si="0"/>
        <v>4</v>
      </c>
      <c r="E18" s="43">
        <f t="shared" si="1"/>
        <v>1.9047619047619049</v>
      </c>
    </row>
    <row r="19" spans="1:5">
      <c r="A19" s="46" t="s">
        <v>44</v>
      </c>
      <c r="B19" s="47">
        <f>AVERAGE(B4:B18)</f>
        <v>213.28333333333333</v>
      </c>
      <c r="C19" s="47">
        <f t="shared" ref="C19" si="2">AVERAGE(C4:C18)</f>
        <v>219.78333333333333</v>
      </c>
      <c r="D19" s="48">
        <f>AVERAGE(D4:D18)</f>
        <v>6.5</v>
      </c>
      <c r="E19" s="49">
        <f>AVERAGE(E4:E18)</f>
        <v>3.069014353451287</v>
      </c>
    </row>
    <row r="20" spans="1:5">
      <c r="A20" s="50" t="s">
        <v>45</v>
      </c>
      <c r="B20" s="51">
        <f>STDEV(B4:B18)</f>
        <v>12.543804200063226</v>
      </c>
      <c r="C20" s="51">
        <f t="shared" ref="C20:D20" si="3">STDEV(C4:C18)</f>
        <v>12.192967332891218</v>
      </c>
      <c r="D20" s="45">
        <f t="shared" si="3"/>
        <v>1.153411090139653</v>
      </c>
      <c r="E20" s="52">
        <f>STDEV(E4:E18)</f>
        <v>0.64147185585417854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1F6C5-5259-4120-9DB8-DAD5FC784EA1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Cetin, Cenk [IDOE]</cp:lastModifiedBy>
  <cp:lastPrinted>2022-01-04T14:27:45Z</cp:lastPrinted>
  <dcterms:created xsi:type="dcterms:W3CDTF">2009-08-11T20:59:22Z</dcterms:created>
  <dcterms:modified xsi:type="dcterms:W3CDTF">2025-01-07T15:41:51Z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