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Shared drives\IDOE School Business Operations\Federal\Indirect Cost Rate Plan\Nutrition IDC Calculation and Coding\"/>
    </mc:Choice>
  </mc:AlternateContent>
  <xr:revisionPtr revIDLastSave="0" documentId="13_ncr:1_{C9625576-64CB-48E7-B17B-80E19BBF0CCA}" xr6:coauthVersionLast="47" xr6:coauthVersionMax="47" xr10:uidLastSave="{00000000-0000-0000-0000-000000000000}"/>
  <workbookProtection workbookAlgorithmName="SHA-512" workbookHashValue="BZN2Kg3FHzEFFAwGenwvWDUrN2XaERt1TFeEa5VEluTrPfg79vRQ78t8gLe/tginuX1hAW6otnujaHiOfhMn1A==" workbookSaltValue="gngy2zxS66Hb0BBA28FI6w==" workbookSpinCount="100000" lockStructure="1"/>
  <bookViews>
    <workbookView xWindow="-120" yWindow="-120" windowWidth="29040" windowHeight="15720" xr2:uid="{A0C55C82-9114-460D-B79B-C404B2F6FBD7}"/>
  </bookViews>
  <sheets>
    <sheet name="FY26 Nutrition MIDCR Calculator" sheetId="7" r:id="rId1"/>
    <sheet name="FSM" sheetId="8" r:id="rId2"/>
    <sheet name="2025-26 Unrestricted IDC Rates" sheetId="6" state="hidden" r:id="rId3"/>
  </sheets>
  <definedNames>
    <definedName name="_xlnm._FilterDatabase" localSheetId="2" hidden="1">'2025-26 Unrestricted IDC Rates'!$A$4:$C$331</definedName>
    <definedName name="_xlnm.Print_Area" localSheetId="0">'FY26 Nutrition MIDCR Calculator'!$A$1:$L$58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7" l="1"/>
  <c r="C15" i="7"/>
  <c r="I31" i="7" l="1"/>
  <c r="I30" i="7"/>
  <c r="I29" i="7"/>
  <c r="C11" i="8" l="1"/>
  <c r="C12" i="8"/>
  <c r="C13" i="8"/>
  <c r="C14" i="8"/>
  <c r="C15" i="8"/>
  <c r="C16" i="8"/>
  <c r="C17" i="8"/>
  <c r="C18" i="8"/>
  <c r="C19" i="8"/>
  <c r="C20" i="8"/>
  <c r="C10" i="8"/>
  <c r="C28" i="8" l="1"/>
  <c r="D28" i="8" s="1"/>
  <c r="C27" i="8"/>
  <c r="D27" i="8" s="1"/>
  <c r="C26" i="8"/>
  <c r="D26" i="8" s="1"/>
  <c r="D29" i="8" s="1"/>
  <c r="D20" i="8" l="1"/>
  <c r="D19" i="8"/>
  <c r="D18" i="8"/>
  <c r="D17" i="8"/>
  <c r="D16" i="8"/>
  <c r="D15" i="8"/>
  <c r="D14" i="8"/>
  <c r="D13" i="8"/>
  <c r="D12" i="8"/>
  <c r="D11" i="8"/>
  <c r="D10" i="8"/>
  <c r="D21" i="8" s="1"/>
  <c r="D15" i="7"/>
  <c r="E14" i="7"/>
  <c r="E13" i="7"/>
  <c r="E12" i="7"/>
  <c r="E11" i="7"/>
  <c r="E10" i="7"/>
  <c r="D21" i="7" l="1"/>
  <c r="I28" i="7"/>
  <c r="D22" i="7" l="1"/>
  <c r="I32" i="7"/>
  <c r="I33" i="7" s="1"/>
  <c r="C32" i="7" s="1"/>
  <c r="D32" i="7" s="1"/>
  <c r="E32" i="7" s="1"/>
  <c r="C50" i="7" s="1"/>
  <c r="C29" i="7" l="1"/>
  <c r="D29" i="7" s="1"/>
  <c r="E29" i="7" s="1"/>
  <c r="C47" i="7" s="1"/>
  <c r="C31" i="7"/>
  <c r="D31" i="7" s="1"/>
  <c r="E31" i="7" s="1"/>
  <c r="C49" i="7" s="1"/>
  <c r="C28" i="7"/>
  <c r="D28" i="7" s="1"/>
  <c r="E28" i="7" s="1"/>
  <c r="I34" i="7"/>
  <c r="J57" i="7" s="1"/>
  <c r="C30" i="7"/>
  <c r="D30" i="7" s="1"/>
  <c r="E30" i="7" s="1"/>
  <c r="C48" i="7" s="1"/>
  <c r="D57" i="7" l="1"/>
  <c r="D58" i="7" s="1"/>
  <c r="I46" i="7"/>
  <c r="I50" i="7"/>
  <c r="I49" i="7"/>
  <c r="I48" i="7"/>
  <c r="I47" i="7"/>
  <c r="J52" i="7"/>
  <c r="J53" i="7" s="1"/>
  <c r="I56" i="7"/>
  <c r="I58" i="7" s="1"/>
  <c r="E33" i="7"/>
  <c r="C56" i="7"/>
  <c r="C58" i="7" s="1"/>
  <c r="C46" i="7"/>
  <c r="C52" i="7" s="1"/>
  <c r="D51" i="7"/>
  <c r="D52" i="7" s="1"/>
  <c r="J58" i="7"/>
  <c r="I51" i="7" l="1"/>
  <c r="I53" i="7" s="1"/>
</calcChain>
</file>

<file path=xl/sharedStrings.xml><?xml version="1.0" encoding="utf-8"?>
<sst xmlns="http://schemas.openxmlformats.org/spreadsheetml/2006/main" count="794" uniqueCount="749">
  <si>
    <t>Less:</t>
  </si>
  <si>
    <t>Maximum Indirect Cost Recovery</t>
  </si>
  <si>
    <t>Total Food Service Program Expenses</t>
  </si>
  <si>
    <t>Dist</t>
  </si>
  <si>
    <t>Name</t>
  </si>
  <si>
    <t>Unrestricted Indirect Cost Rate</t>
  </si>
  <si>
    <t>0009</t>
  </si>
  <si>
    <t>AGWSR</t>
  </si>
  <si>
    <t>0018</t>
  </si>
  <si>
    <t>Adair-Casey</t>
  </si>
  <si>
    <t>0027</t>
  </si>
  <si>
    <t>Adel DeSoto Minburn</t>
  </si>
  <si>
    <t>0063</t>
  </si>
  <si>
    <t>Akron Westfield</t>
  </si>
  <si>
    <t>0072</t>
  </si>
  <si>
    <t>Albert City-Truesdale</t>
  </si>
  <si>
    <t>0081</t>
  </si>
  <si>
    <t>Albia</t>
  </si>
  <si>
    <t>0099</t>
  </si>
  <si>
    <t>Alburnett</t>
  </si>
  <si>
    <t>0108</t>
  </si>
  <si>
    <t>Alden</t>
  </si>
  <si>
    <t>0126</t>
  </si>
  <si>
    <t>Algona</t>
  </si>
  <si>
    <t>0135</t>
  </si>
  <si>
    <t>Allamakee</t>
  </si>
  <si>
    <t>0153</t>
  </si>
  <si>
    <t>North Butler</t>
  </si>
  <si>
    <t>0171</t>
  </si>
  <si>
    <t>Alta-Aurelia</t>
  </si>
  <si>
    <t>0225</t>
  </si>
  <si>
    <t>Ames</t>
  </si>
  <si>
    <t>0234</t>
  </si>
  <si>
    <t>Anamosa</t>
  </si>
  <si>
    <t>0243</t>
  </si>
  <si>
    <t>Andrew</t>
  </si>
  <si>
    <t>0261</t>
  </si>
  <si>
    <t>Ankeny</t>
  </si>
  <si>
    <t>0279</t>
  </si>
  <si>
    <t>Aplington-Parkersburg</t>
  </si>
  <si>
    <t>0333</t>
  </si>
  <si>
    <t>North Union</t>
  </si>
  <si>
    <t>0355</t>
  </si>
  <si>
    <t>Ar-We-Va</t>
  </si>
  <si>
    <t>0387</t>
  </si>
  <si>
    <t>Atlantic</t>
  </si>
  <si>
    <t>0414</t>
  </si>
  <si>
    <t>Audubon</t>
  </si>
  <si>
    <t>0441</t>
  </si>
  <si>
    <t>AHSTW</t>
  </si>
  <si>
    <t>0472</t>
  </si>
  <si>
    <t>Ballard</t>
  </si>
  <si>
    <t>0513</t>
  </si>
  <si>
    <t>Baxter</t>
  </si>
  <si>
    <t>0540</t>
  </si>
  <si>
    <t>BCLUW</t>
  </si>
  <si>
    <t>0549</t>
  </si>
  <si>
    <t>Bedford</t>
  </si>
  <si>
    <t>0576</t>
  </si>
  <si>
    <t>Belle Plaine</t>
  </si>
  <si>
    <t>0585</t>
  </si>
  <si>
    <t>Bellevue</t>
  </si>
  <si>
    <t>0594</t>
  </si>
  <si>
    <t>Belmond-Klemme</t>
  </si>
  <si>
    <t>0603</t>
  </si>
  <si>
    <t>Bennett</t>
  </si>
  <si>
    <t>0609</t>
  </si>
  <si>
    <t>Benton</t>
  </si>
  <si>
    <t>0621</t>
  </si>
  <si>
    <t>Bettendorf</t>
  </si>
  <si>
    <t>0657</t>
  </si>
  <si>
    <t>Eddyville-Blakesburg- Fremont</t>
  </si>
  <si>
    <t>0720</t>
  </si>
  <si>
    <t>Bondurant-Farrar</t>
  </si>
  <si>
    <t>0729</t>
  </si>
  <si>
    <t>Boone</t>
  </si>
  <si>
    <t>0747</t>
  </si>
  <si>
    <t>Boyden-Hull</t>
  </si>
  <si>
    <t>0819</t>
  </si>
  <si>
    <t>West Hancock</t>
  </si>
  <si>
    <t>0846</t>
  </si>
  <si>
    <t>Brooklyn-Guernsey-Malcom</t>
  </si>
  <si>
    <t>0873</t>
  </si>
  <si>
    <t>North Iowa</t>
  </si>
  <si>
    <t>0882</t>
  </si>
  <si>
    <t>Burlington</t>
  </si>
  <si>
    <t>0914</t>
  </si>
  <si>
    <t>CAM</t>
  </si>
  <si>
    <t>0916</t>
  </si>
  <si>
    <t>CAL</t>
  </si>
  <si>
    <t>0918</t>
  </si>
  <si>
    <t>Calamus-Wheatland</t>
  </si>
  <si>
    <t>0936</t>
  </si>
  <si>
    <t>Camanche</t>
  </si>
  <si>
    <t>0977</t>
  </si>
  <si>
    <t>Cardinal</t>
  </si>
  <si>
    <t>0981</t>
  </si>
  <si>
    <t>Carlisle</t>
  </si>
  <si>
    <t>0999</t>
  </si>
  <si>
    <t>Carroll</t>
  </si>
  <si>
    <t>1044</t>
  </si>
  <si>
    <t>Cedar Falls</t>
  </si>
  <si>
    <t>1053</t>
  </si>
  <si>
    <t>Cedar Rapids</t>
  </si>
  <si>
    <t>1062</t>
  </si>
  <si>
    <t>Center Point-Urbana</t>
  </si>
  <si>
    <t>1071</t>
  </si>
  <si>
    <t>Centerville</t>
  </si>
  <si>
    <t>1079</t>
  </si>
  <si>
    <t>Central Lee</t>
  </si>
  <si>
    <t>1080</t>
  </si>
  <si>
    <t>Central</t>
  </si>
  <si>
    <t>1082</t>
  </si>
  <si>
    <t>Central DeWitt</t>
  </si>
  <si>
    <t>1089</t>
  </si>
  <si>
    <t>Central City</t>
  </si>
  <si>
    <t>1093</t>
  </si>
  <si>
    <t>Central Decatur</t>
  </si>
  <si>
    <t>1095</t>
  </si>
  <si>
    <t>Central Lyon</t>
  </si>
  <si>
    <t>1107</t>
  </si>
  <si>
    <t>Chariton</t>
  </si>
  <si>
    <t>1116</t>
  </si>
  <si>
    <t>Charles City</t>
  </si>
  <si>
    <t>1134</t>
  </si>
  <si>
    <t>Charter Oak-Ute</t>
  </si>
  <si>
    <t>1152</t>
  </si>
  <si>
    <t>Cherokee</t>
  </si>
  <si>
    <t>1197</t>
  </si>
  <si>
    <t>Clarinda</t>
  </si>
  <si>
    <t>1206</t>
  </si>
  <si>
    <t>Clarion-Goldfield-Dows</t>
  </si>
  <si>
    <t>1211</t>
  </si>
  <si>
    <t>Clarke</t>
  </si>
  <si>
    <t>1215</t>
  </si>
  <si>
    <t>Clarksville</t>
  </si>
  <si>
    <t>1218</t>
  </si>
  <si>
    <t>Clay Central-Everly</t>
  </si>
  <si>
    <t>1221</t>
  </si>
  <si>
    <t>Clear Creek Amana</t>
  </si>
  <si>
    <t>1233</t>
  </si>
  <si>
    <t>Clear Lake</t>
  </si>
  <si>
    <t>1278</t>
  </si>
  <si>
    <t>Clinton</t>
  </si>
  <si>
    <t>1332</t>
  </si>
  <si>
    <t>Colfax-Mingo</t>
  </si>
  <si>
    <t>1337</t>
  </si>
  <si>
    <t>College</t>
  </si>
  <si>
    <t>1350</t>
  </si>
  <si>
    <t>Collins-Maxwell</t>
  </si>
  <si>
    <t>1359</t>
  </si>
  <si>
    <t>Colo-NESCO</t>
  </si>
  <si>
    <t>1368</t>
  </si>
  <si>
    <t>Columbus</t>
  </si>
  <si>
    <t>1413</t>
  </si>
  <si>
    <t>Coon Rapids-Bayard</t>
  </si>
  <si>
    <t>1431</t>
  </si>
  <si>
    <t>Corning</t>
  </si>
  <si>
    <t>1476</t>
  </si>
  <si>
    <t>Council Bluffs</t>
  </si>
  <si>
    <t>1503</t>
  </si>
  <si>
    <t>Creston</t>
  </si>
  <si>
    <t>1576</t>
  </si>
  <si>
    <t>Dallas Center-Grimes</t>
  </si>
  <si>
    <t>1602</t>
  </si>
  <si>
    <t>Danville</t>
  </si>
  <si>
    <t>1611</t>
  </si>
  <si>
    <t>Davenport</t>
  </si>
  <si>
    <t>1619</t>
  </si>
  <si>
    <t>Davis County</t>
  </si>
  <si>
    <t>1638</t>
  </si>
  <si>
    <t>Decorah</t>
  </si>
  <si>
    <t>1675</t>
  </si>
  <si>
    <t>Delwood</t>
  </si>
  <si>
    <t>1701</t>
  </si>
  <si>
    <t>Denison</t>
  </si>
  <si>
    <t>1719</t>
  </si>
  <si>
    <t>Denver</t>
  </si>
  <si>
    <t>1737</t>
  </si>
  <si>
    <t>Des Moines</t>
  </si>
  <si>
    <t>1782</t>
  </si>
  <si>
    <t>Diagonal</t>
  </si>
  <si>
    <t>1791</t>
  </si>
  <si>
    <t>Dike-New Hartford</t>
  </si>
  <si>
    <t>1863</t>
  </si>
  <si>
    <t>Dubuque</t>
  </si>
  <si>
    <t>1908</t>
  </si>
  <si>
    <t>Dunkerton</t>
  </si>
  <si>
    <t>1917</t>
  </si>
  <si>
    <t>Boyer Valley</t>
  </si>
  <si>
    <t>1926</t>
  </si>
  <si>
    <t>Durant</t>
  </si>
  <si>
    <t>1944</t>
  </si>
  <si>
    <t>Eagle Grove</t>
  </si>
  <si>
    <t>1953</t>
  </si>
  <si>
    <t>Earlham</t>
  </si>
  <si>
    <t>1963</t>
  </si>
  <si>
    <t>East Buchanan</t>
  </si>
  <si>
    <t>1965</t>
  </si>
  <si>
    <t>Easton Valley</t>
  </si>
  <si>
    <t>1968</t>
  </si>
  <si>
    <t>East Marshall</t>
  </si>
  <si>
    <t>1970</t>
  </si>
  <si>
    <t>East Union</t>
  </si>
  <si>
    <t>1972</t>
  </si>
  <si>
    <t>Eastern Allamakee</t>
  </si>
  <si>
    <t>1975</t>
  </si>
  <si>
    <t>River Valley</t>
  </si>
  <si>
    <t>1989</t>
  </si>
  <si>
    <t>Edgewood-Colesburg</t>
  </si>
  <si>
    <t>2007</t>
  </si>
  <si>
    <t>Eldora-New Providence</t>
  </si>
  <si>
    <t>2088</t>
  </si>
  <si>
    <t>Emmetsburg</t>
  </si>
  <si>
    <t>2097</t>
  </si>
  <si>
    <t>English Valleys</t>
  </si>
  <si>
    <t>2113</t>
  </si>
  <si>
    <t>Essex</t>
  </si>
  <si>
    <t>2124</t>
  </si>
  <si>
    <t>Estherville Lincoln Central</t>
  </si>
  <si>
    <t>2151</t>
  </si>
  <si>
    <t>Exira-Elk Horn- Kimballton</t>
  </si>
  <si>
    <t>2169</t>
  </si>
  <si>
    <t>Fairfield</t>
  </si>
  <si>
    <t>2295</t>
  </si>
  <si>
    <t>Forest City</t>
  </si>
  <si>
    <t>2313</t>
  </si>
  <si>
    <t>Fort Dodge</t>
  </si>
  <si>
    <t>2322</t>
  </si>
  <si>
    <t>Fort Madison</t>
  </si>
  <si>
    <t>2369</t>
  </si>
  <si>
    <t>Fremont-Mills</t>
  </si>
  <si>
    <t>2376</t>
  </si>
  <si>
    <t>Galva-Holstein</t>
  </si>
  <si>
    <t>2403</t>
  </si>
  <si>
    <t>Garner-Hayfield-Ventura</t>
  </si>
  <si>
    <t>2457</t>
  </si>
  <si>
    <t>George-Little Rock</t>
  </si>
  <si>
    <t>2466</t>
  </si>
  <si>
    <t>Gilbert</t>
  </si>
  <si>
    <t>2493</t>
  </si>
  <si>
    <t>Gilmore City-Bradgate</t>
  </si>
  <si>
    <t>2502</t>
  </si>
  <si>
    <t>Gladbrook-Reinbeck</t>
  </si>
  <si>
    <t>2511</t>
  </si>
  <si>
    <t>Glenwood</t>
  </si>
  <si>
    <t>2520</t>
  </si>
  <si>
    <t>Glidden-Ralston</t>
  </si>
  <si>
    <t>2556</t>
  </si>
  <si>
    <t>Graettinger-Terril</t>
  </si>
  <si>
    <t>2673</t>
  </si>
  <si>
    <t>Nodaway Valley</t>
  </si>
  <si>
    <t>2682</t>
  </si>
  <si>
    <t>GMG</t>
  </si>
  <si>
    <t>2709</t>
  </si>
  <si>
    <t>Grinnell-Newburg</t>
  </si>
  <si>
    <t>2718</t>
  </si>
  <si>
    <t>Griswold</t>
  </si>
  <si>
    <t>2727</t>
  </si>
  <si>
    <t>Grundy Center</t>
  </si>
  <si>
    <t>2754</t>
  </si>
  <si>
    <t>Guthrie Center</t>
  </si>
  <si>
    <t>2763</t>
  </si>
  <si>
    <t>Clayton Ridge</t>
  </si>
  <si>
    <t>2766</t>
  </si>
  <si>
    <t>H-L-V</t>
  </si>
  <si>
    <t>2772</t>
  </si>
  <si>
    <t>Hamburg</t>
  </si>
  <si>
    <t>2781</t>
  </si>
  <si>
    <t>Hampton-Dumont</t>
  </si>
  <si>
    <t>2826</t>
  </si>
  <si>
    <t>Harlan</t>
  </si>
  <si>
    <t>2846</t>
  </si>
  <si>
    <t>Harris-Lake Park</t>
  </si>
  <si>
    <t>2862</t>
  </si>
  <si>
    <t>Hartley-Melvin-Sanborn</t>
  </si>
  <si>
    <t>2977</t>
  </si>
  <si>
    <t>Highland</t>
  </si>
  <si>
    <t>2988</t>
  </si>
  <si>
    <t>Hinton</t>
  </si>
  <si>
    <t>3029</t>
  </si>
  <si>
    <t>Howard-Winneshiek</t>
  </si>
  <si>
    <t>3033</t>
  </si>
  <si>
    <t>Hubbard-Radcliffe</t>
  </si>
  <si>
    <t>3042</t>
  </si>
  <si>
    <t>Hudson</t>
  </si>
  <si>
    <t>3060</t>
  </si>
  <si>
    <t>Humboldt</t>
  </si>
  <si>
    <t>3105</t>
  </si>
  <si>
    <t>Independence</t>
  </si>
  <si>
    <t>3114</t>
  </si>
  <si>
    <t>Indianola</t>
  </si>
  <si>
    <t>3119</t>
  </si>
  <si>
    <t>Interstate 35</t>
  </si>
  <si>
    <t>3141</t>
  </si>
  <si>
    <t>Iowa City</t>
  </si>
  <si>
    <t>3150</t>
  </si>
  <si>
    <t>Iowa Falls</t>
  </si>
  <si>
    <t>3154</t>
  </si>
  <si>
    <t>Iowa Valley</t>
  </si>
  <si>
    <t>3168</t>
  </si>
  <si>
    <t>IKM-Manning</t>
  </si>
  <si>
    <t>3186</t>
  </si>
  <si>
    <t>Janesville Consolidated</t>
  </si>
  <si>
    <t>3195</t>
  </si>
  <si>
    <t>Greene County</t>
  </si>
  <si>
    <t>3204</t>
  </si>
  <si>
    <t>Jesup</t>
  </si>
  <si>
    <t>3231</t>
  </si>
  <si>
    <t>Johnston</t>
  </si>
  <si>
    <t>3312</t>
  </si>
  <si>
    <t>Keokuk</t>
  </si>
  <si>
    <t>3330</t>
  </si>
  <si>
    <t>Keota</t>
  </si>
  <si>
    <t>3348</t>
  </si>
  <si>
    <t>Kingsley-Pierson</t>
  </si>
  <si>
    <t>3375</t>
  </si>
  <si>
    <t>Knoxville</t>
  </si>
  <si>
    <t>3420</t>
  </si>
  <si>
    <t>Lake Mills</t>
  </si>
  <si>
    <t>3465</t>
  </si>
  <si>
    <t>Lamoni</t>
  </si>
  <si>
    <t>3537</t>
  </si>
  <si>
    <t>Laurens-Marathon</t>
  </si>
  <si>
    <t>3555</t>
  </si>
  <si>
    <t>Lawton-Bronson</t>
  </si>
  <si>
    <t>3600</t>
  </si>
  <si>
    <t>Le Mars</t>
  </si>
  <si>
    <t>3609</t>
  </si>
  <si>
    <t>Lenox</t>
  </si>
  <si>
    <t>3645</t>
  </si>
  <si>
    <t>Lewis Central</t>
  </si>
  <si>
    <t>3691</t>
  </si>
  <si>
    <t>North Cedar</t>
  </si>
  <si>
    <t>3715</t>
  </si>
  <si>
    <t>Linn-Mar</t>
  </si>
  <si>
    <t>3744</t>
  </si>
  <si>
    <t>Lisbon</t>
  </si>
  <si>
    <t>3798</t>
  </si>
  <si>
    <t>Logan-Magnolia</t>
  </si>
  <si>
    <t>3816</t>
  </si>
  <si>
    <t>Lone Tree</t>
  </si>
  <si>
    <t>3841</t>
  </si>
  <si>
    <t>Louisa-Muscatine</t>
  </si>
  <si>
    <t>Lynnville-Sully</t>
  </si>
  <si>
    <t>Madrid</t>
  </si>
  <si>
    <t>East Mills</t>
  </si>
  <si>
    <t>Manson Northwest Webster</t>
  </si>
  <si>
    <t>Maple Valley-Anthon Oto</t>
  </si>
  <si>
    <t>Maquoketa</t>
  </si>
  <si>
    <t>Maquoketa Valley</t>
  </si>
  <si>
    <t>Marcus-Meriden-Cleghorn</t>
  </si>
  <si>
    <t>Marion</t>
  </si>
  <si>
    <t>Marshalltown</t>
  </si>
  <si>
    <t>Martensdale-St Marys</t>
  </si>
  <si>
    <t>Mason City</t>
  </si>
  <si>
    <t>MOC-Floyd Valley</t>
  </si>
  <si>
    <t>Mediapolis</t>
  </si>
  <si>
    <t>Melcher-Dallas</t>
  </si>
  <si>
    <t>Midland</t>
  </si>
  <si>
    <t>Mid-Prairie</t>
  </si>
  <si>
    <t>Missouri Valley</t>
  </si>
  <si>
    <t>MFL MarMac</t>
  </si>
  <si>
    <t>Montezuma</t>
  </si>
  <si>
    <t>Monticello</t>
  </si>
  <si>
    <t>Moravia</t>
  </si>
  <si>
    <t>Mormon Trail</t>
  </si>
  <si>
    <t>Morning Sun</t>
  </si>
  <si>
    <t>Moulton-Udell</t>
  </si>
  <si>
    <t>Mount Ayr</t>
  </si>
  <si>
    <t>Mount Pleasant</t>
  </si>
  <si>
    <t>Mount Vernon</t>
  </si>
  <si>
    <t>Murray</t>
  </si>
  <si>
    <t>Muscatine</t>
  </si>
  <si>
    <t>Nashua-Plainfield</t>
  </si>
  <si>
    <t>Nevada</t>
  </si>
  <si>
    <t>Newell-Fonda</t>
  </si>
  <si>
    <t>New Hampton</t>
  </si>
  <si>
    <t>New London</t>
  </si>
  <si>
    <t>Newton</t>
  </si>
  <si>
    <t>Central Springs</t>
  </si>
  <si>
    <t>Northeast</t>
  </si>
  <si>
    <t>North Fayette Valley</t>
  </si>
  <si>
    <t>North Mahaska</t>
  </si>
  <si>
    <t>North Linn</t>
  </si>
  <si>
    <t>North Kossuth</t>
  </si>
  <si>
    <t>North Polk</t>
  </si>
  <si>
    <t>North Scott</t>
  </si>
  <si>
    <t>North Tama County</t>
  </si>
  <si>
    <t>Northwood-Kensett</t>
  </si>
  <si>
    <t>Norwalk</t>
  </si>
  <si>
    <t>Odebolt-Arthur-Battle Creek-Ida Grove</t>
  </si>
  <si>
    <t>Oelwein</t>
  </si>
  <si>
    <t>Ogden</t>
  </si>
  <si>
    <t>Okoboji</t>
  </si>
  <si>
    <t>Olin Consolidated</t>
  </si>
  <si>
    <t>Orient-Macksburg</t>
  </si>
  <si>
    <t>Osage</t>
  </si>
  <si>
    <t>Oskaloosa</t>
  </si>
  <si>
    <t>Ottumwa</t>
  </si>
  <si>
    <t>Panorama</t>
  </si>
  <si>
    <t>Paton-Churdan</t>
  </si>
  <si>
    <t>PCM</t>
  </si>
  <si>
    <t>Pekin</t>
  </si>
  <si>
    <t>Pella</t>
  </si>
  <si>
    <t>Perry</t>
  </si>
  <si>
    <t>Pleasant Valley</t>
  </si>
  <si>
    <t>Pleasantville</t>
  </si>
  <si>
    <t>Pocahontas Area</t>
  </si>
  <si>
    <t>Postville</t>
  </si>
  <si>
    <t>Red Oak</t>
  </si>
  <si>
    <t>Remsen-Union</t>
  </si>
  <si>
    <t>Riceville</t>
  </si>
  <si>
    <t>Riverside</t>
  </si>
  <si>
    <t>Rock Valley</t>
  </si>
  <si>
    <t>Roland-Story</t>
  </si>
  <si>
    <t>Rudd-Rockford-Marble Rk</t>
  </si>
  <si>
    <t>Ruthven-Ayrshire</t>
  </si>
  <si>
    <t>St Ansgar</t>
  </si>
  <si>
    <t>Saydel</t>
  </si>
  <si>
    <t>Schaller-Crestland</t>
  </si>
  <si>
    <t>Schleswig</t>
  </si>
  <si>
    <t>Sergeant Bluff-Luton</t>
  </si>
  <si>
    <t>Seymour</t>
  </si>
  <si>
    <t>West Fork</t>
  </si>
  <si>
    <t>Sheldon</t>
  </si>
  <si>
    <t>Shenandoah</t>
  </si>
  <si>
    <t>Sibley-Ocheyedan</t>
  </si>
  <si>
    <t>6003</t>
  </si>
  <si>
    <t>Sidney</t>
  </si>
  <si>
    <t>6012</t>
  </si>
  <si>
    <t>Sigourney</t>
  </si>
  <si>
    <t>6030</t>
  </si>
  <si>
    <t>Sioux Center</t>
  </si>
  <si>
    <t>6035</t>
  </si>
  <si>
    <t>Sioux Central</t>
  </si>
  <si>
    <t>6039</t>
  </si>
  <si>
    <t>Sioux City</t>
  </si>
  <si>
    <t>6091</t>
  </si>
  <si>
    <t>South Central Calhoun</t>
  </si>
  <si>
    <t>6093</t>
  </si>
  <si>
    <t>Solon</t>
  </si>
  <si>
    <t>6094</t>
  </si>
  <si>
    <t>Southeast Warren</t>
  </si>
  <si>
    <t>6095</t>
  </si>
  <si>
    <t>South Hamilton</t>
  </si>
  <si>
    <t>6096</t>
  </si>
  <si>
    <t>Southeast Valley</t>
  </si>
  <si>
    <t>6097</t>
  </si>
  <si>
    <t>South Page</t>
  </si>
  <si>
    <t>6098</t>
  </si>
  <si>
    <t>South Tama County</t>
  </si>
  <si>
    <t>6099</t>
  </si>
  <si>
    <t>South O'Brien</t>
  </si>
  <si>
    <t>6100</t>
  </si>
  <si>
    <t>South Winneshiek</t>
  </si>
  <si>
    <t>6101</t>
  </si>
  <si>
    <t>Southeast Polk</t>
  </si>
  <si>
    <t>6102</t>
  </si>
  <si>
    <t>Spencer</t>
  </si>
  <si>
    <t>6120</t>
  </si>
  <si>
    <t>Spirit Lake</t>
  </si>
  <si>
    <t>6138</t>
  </si>
  <si>
    <t>Springville</t>
  </si>
  <si>
    <t>6165</t>
  </si>
  <si>
    <t>Stanton</t>
  </si>
  <si>
    <t>6175</t>
  </si>
  <si>
    <t>Starmont</t>
  </si>
  <si>
    <t>6219</t>
  </si>
  <si>
    <t>Storm Lake</t>
  </si>
  <si>
    <t>6246</t>
  </si>
  <si>
    <t>Stratford</t>
  </si>
  <si>
    <t>6264</t>
  </si>
  <si>
    <t>West Central Valley</t>
  </si>
  <si>
    <t>6273</t>
  </si>
  <si>
    <t>Sumner-Fredericksburg</t>
  </si>
  <si>
    <t>6408</t>
  </si>
  <si>
    <t>Tipton</t>
  </si>
  <si>
    <t>6453</t>
  </si>
  <si>
    <t>Treynor</t>
  </si>
  <si>
    <t>6460</t>
  </si>
  <si>
    <t>Tri-Center</t>
  </si>
  <si>
    <t>6462</t>
  </si>
  <si>
    <t>Tri-County</t>
  </si>
  <si>
    <t>6471</t>
  </si>
  <si>
    <t>Tripoli</t>
  </si>
  <si>
    <t>6509</t>
  </si>
  <si>
    <t>Turkey Valley</t>
  </si>
  <si>
    <t>6512</t>
  </si>
  <si>
    <t>Twin Cedars</t>
  </si>
  <si>
    <t>6516</t>
  </si>
  <si>
    <t>Twin Rivers</t>
  </si>
  <si>
    <t>6534</t>
  </si>
  <si>
    <t>Underwood</t>
  </si>
  <si>
    <t>6536</t>
  </si>
  <si>
    <t>Union</t>
  </si>
  <si>
    <t>6561</t>
  </si>
  <si>
    <t>United</t>
  </si>
  <si>
    <t>6579</t>
  </si>
  <si>
    <t>Urbandale</t>
  </si>
  <si>
    <t>6592</t>
  </si>
  <si>
    <t>Van Buren County</t>
  </si>
  <si>
    <t>6615</t>
  </si>
  <si>
    <t>Van Meter</t>
  </si>
  <si>
    <t>6651</t>
  </si>
  <si>
    <t>Villisca</t>
  </si>
  <si>
    <t>6660</t>
  </si>
  <si>
    <t>Vinton-Shellsburg</t>
  </si>
  <si>
    <t>6700</t>
  </si>
  <si>
    <t>WACO</t>
  </si>
  <si>
    <t>6741</t>
  </si>
  <si>
    <t>East Sac County</t>
  </si>
  <si>
    <t>6759</t>
  </si>
  <si>
    <t>Wapello</t>
  </si>
  <si>
    <t>6762</t>
  </si>
  <si>
    <t>Wapsie Valley</t>
  </si>
  <si>
    <t>6768</t>
  </si>
  <si>
    <t>Washington</t>
  </si>
  <si>
    <t>6795</t>
  </si>
  <si>
    <t>Waterloo</t>
  </si>
  <si>
    <t>6822</t>
  </si>
  <si>
    <t>Waukee</t>
  </si>
  <si>
    <t>6840</t>
  </si>
  <si>
    <t>Waverly-Shell Rock</t>
  </si>
  <si>
    <t>6854</t>
  </si>
  <si>
    <t>Wayne</t>
  </si>
  <si>
    <t>6867</t>
  </si>
  <si>
    <t>Webster City</t>
  </si>
  <si>
    <t>6921</t>
  </si>
  <si>
    <t>West Bend-Mallard</t>
  </si>
  <si>
    <t>6930</t>
  </si>
  <si>
    <t>West Branch</t>
  </si>
  <si>
    <t>6937</t>
  </si>
  <si>
    <t>West Burlington Ind</t>
  </si>
  <si>
    <t>6943</t>
  </si>
  <si>
    <t>West Central</t>
  </si>
  <si>
    <t>6950</t>
  </si>
  <si>
    <t>West Delaware County</t>
  </si>
  <si>
    <t>6957</t>
  </si>
  <si>
    <t>West Des Moines</t>
  </si>
  <si>
    <t>6961</t>
  </si>
  <si>
    <t>Western Dubuque</t>
  </si>
  <si>
    <t>6969</t>
  </si>
  <si>
    <t>West Harrison</t>
  </si>
  <si>
    <t>6975</t>
  </si>
  <si>
    <t>West Liberty</t>
  </si>
  <si>
    <t>6983</t>
  </si>
  <si>
    <t>West Lyon</t>
  </si>
  <si>
    <t>6985</t>
  </si>
  <si>
    <t>West Marshall</t>
  </si>
  <si>
    <t>6987</t>
  </si>
  <si>
    <t>West Monona</t>
  </si>
  <si>
    <t>6990</t>
  </si>
  <si>
    <t>West Sioux</t>
  </si>
  <si>
    <t>6992</t>
  </si>
  <si>
    <t>Westwood</t>
  </si>
  <si>
    <t>7002</t>
  </si>
  <si>
    <t>Whiting</t>
  </si>
  <si>
    <t>7029</t>
  </si>
  <si>
    <t>Williamsburg</t>
  </si>
  <si>
    <t>7038</t>
  </si>
  <si>
    <t>Wilton</t>
  </si>
  <si>
    <t>7047</t>
  </si>
  <si>
    <t>Winfield-Mt Union</t>
  </si>
  <si>
    <t>7056</t>
  </si>
  <si>
    <t>Winterset</t>
  </si>
  <si>
    <t>7092</t>
  </si>
  <si>
    <t>Woodbine</t>
  </si>
  <si>
    <t>7098</t>
  </si>
  <si>
    <t>Woodbury Central</t>
  </si>
  <si>
    <t>7110</t>
  </si>
  <si>
    <t>Woodward-Granger</t>
  </si>
  <si>
    <t>Revenues</t>
  </si>
  <si>
    <t>School Breakfast Program (Project 4552)</t>
  </si>
  <si>
    <t>National School Lunch Program (Project 4553)</t>
  </si>
  <si>
    <t>Team Nutrition Grant (Project 4558)</t>
  </si>
  <si>
    <t>Summer Food Service Program (Project 4556)</t>
  </si>
  <si>
    <t>Direct Cost Base</t>
  </si>
  <si>
    <t>School Nutrition Fund (Fund 61)</t>
  </si>
  <si>
    <t>Debit</t>
  </si>
  <si>
    <t>Credit</t>
  </si>
  <si>
    <t>General Fund (Fund 10)</t>
  </si>
  <si>
    <t>Function 6210, Object 910 , Project 4552</t>
  </si>
  <si>
    <t>Function 6210, Object 910 , Project 4553</t>
  </si>
  <si>
    <t>Function 6210, Object 910 , Project 4556</t>
  </si>
  <si>
    <t>Function 6210, Object 910 , Project 4558</t>
  </si>
  <si>
    <t>Account 10X ( use interfund accounts payable Account 402 if cash transferred after June 30)</t>
  </si>
  <si>
    <t>Districts may recover from $0 to the maximum indirect cost recovery amount calculated.</t>
  </si>
  <si>
    <t>Revenue Amount</t>
  </si>
  <si>
    <t>Federal Program</t>
  </si>
  <si>
    <t>Expenses</t>
  </si>
  <si>
    <t>Account 10X (use interfund accounts payable Account 402 if cash transferred after June 30)</t>
  </si>
  <si>
    <t>Account 10X (use interfund accounts receivable Account 132 if cash transferred after June 30</t>
  </si>
  <si>
    <t>Capital Outlay (Objects 700-799)</t>
  </si>
  <si>
    <t>Food Costs (Objects 630-639)</t>
  </si>
  <si>
    <t>Other Items (Objects 820-999)</t>
  </si>
  <si>
    <t>After determining the maximum indirect cost recovery, allocate that amount to each project based on a reasonable method (e.g., percent of total federal revenue, percent of payroll, number of meals). The journal entries below allocates the maximum indirect cost recovery based on percent of revenue.</t>
  </si>
  <si>
    <t>Less</t>
  </si>
  <si>
    <t>Function 6210, Object 910 , Project 0000 or 8XXX or 9XXX</t>
  </si>
  <si>
    <t>Step 2: Enter values in each of the tan cells below.</t>
  </si>
  <si>
    <t>Calculation Example A: Indirect Cost Recovery Journal Entries</t>
  </si>
  <si>
    <t>Calculation Example B: Indirect Cost Recovery Journal Entries</t>
  </si>
  <si>
    <t>Step 3: Review the maximum indirect cost recovery amounts in row 32 for each calculation below.</t>
  </si>
  <si>
    <t>Step 4: Review the related journal entries below. Journal entry amounts will need to adjusted if the maximum amount is not recovered.</t>
  </si>
  <si>
    <t>Debits and Credits must equal.</t>
  </si>
  <si>
    <t>Amount</t>
  </si>
  <si>
    <t>Expense Type</t>
  </si>
  <si>
    <t>Journal Entry Total</t>
  </si>
  <si>
    <t>Source 5261, Project 0000 or 8XXX or 9XXX</t>
  </si>
  <si>
    <t>All Other (not already included in row 10-14)</t>
  </si>
  <si>
    <t>Total Eligible Expenses</t>
  </si>
  <si>
    <t>Calculation Example B: Calculating maximum indirect costs for all eligible expenses in the nutrition fund</t>
  </si>
  <si>
    <t>Instructions: 
Step 1: Select district from the list to the right. The district's indirect cost rate will populate in cell E9.</t>
  </si>
  <si>
    <t>Calculation Example A: Calculating maximum indirect costs for federal sources that allow indirect cost recovery</t>
  </si>
  <si>
    <t>Child and Adult Care Food Program (Project 4554)</t>
  </si>
  <si>
    <t>Function 6210, Object 910 , Project 4554</t>
  </si>
  <si>
    <t>Indirect Cost Rates for FY2025-2026 Programs</t>
  </si>
  <si>
    <t>Source:  FY2023-2024 Certified Annual Report</t>
  </si>
  <si>
    <t>3906</t>
  </si>
  <si>
    <t>3942</t>
  </si>
  <si>
    <t>3978</t>
  </si>
  <si>
    <t>4023</t>
  </si>
  <si>
    <t>4033</t>
  </si>
  <si>
    <t>4041</t>
  </si>
  <si>
    <t>4043</t>
  </si>
  <si>
    <t>4068</t>
  </si>
  <si>
    <t>4086</t>
  </si>
  <si>
    <t>4104</t>
  </si>
  <si>
    <t>4122</t>
  </si>
  <si>
    <t>4131</t>
  </si>
  <si>
    <t>4149</t>
  </si>
  <si>
    <t>4203</t>
  </si>
  <si>
    <t>4212</t>
  </si>
  <si>
    <t>4269</t>
  </si>
  <si>
    <t>4271</t>
  </si>
  <si>
    <t>4356</t>
  </si>
  <si>
    <t>4419</t>
  </si>
  <si>
    <t>4437</t>
  </si>
  <si>
    <t>4446</t>
  </si>
  <si>
    <t>4491</t>
  </si>
  <si>
    <t>4505</t>
  </si>
  <si>
    <t>4509</t>
  </si>
  <si>
    <t>4518</t>
  </si>
  <si>
    <t>4527</t>
  </si>
  <si>
    <t>4536</t>
  </si>
  <si>
    <t>4554</t>
  </si>
  <si>
    <t>4572</t>
  </si>
  <si>
    <t>4581</t>
  </si>
  <si>
    <t>4599</t>
  </si>
  <si>
    <t>4617</t>
  </si>
  <si>
    <t>4644</t>
  </si>
  <si>
    <t>4662</t>
  </si>
  <si>
    <t>4689</t>
  </si>
  <si>
    <t>4725</t>
  </si>
  <si>
    <t>4772</t>
  </si>
  <si>
    <t>4773</t>
  </si>
  <si>
    <t>4774</t>
  </si>
  <si>
    <t>4776</t>
  </si>
  <si>
    <t>4777</t>
  </si>
  <si>
    <t>4778</t>
  </si>
  <si>
    <t>4779</t>
  </si>
  <si>
    <t>4784</t>
  </si>
  <si>
    <t>4785</t>
  </si>
  <si>
    <t>4788</t>
  </si>
  <si>
    <t>4797</t>
  </si>
  <si>
    <t>4860</t>
  </si>
  <si>
    <t>4869</t>
  </si>
  <si>
    <t>4878</t>
  </si>
  <si>
    <t>4890</t>
  </si>
  <si>
    <t>4905</t>
  </si>
  <si>
    <t>4978</t>
  </si>
  <si>
    <t>4995</t>
  </si>
  <si>
    <t>5013</t>
  </si>
  <si>
    <t>5049</t>
  </si>
  <si>
    <t>5121</t>
  </si>
  <si>
    <t>5139</t>
  </si>
  <si>
    <t>5160</t>
  </si>
  <si>
    <t>5163</t>
  </si>
  <si>
    <t>5166</t>
  </si>
  <si>
    <t>5184</t>
  </si>
  <si>
    <t>5250</t>
  </si>
  <si>
    <t>5256</t>
  </si>
  <si>
    <t>5283</t>
  </si>
  <si>
    <t>5310</t>
  </si>
  <si>
    <t>5463</t>
  </si>
  <si>
    <t>5486</t>
  </si>
  <si>
    <t>5508</t>
  </si>
  <si>
    <t>5510</t>
  </si>
  <si>
    <t>5607</t>
  </si>
  <si>
    <t>5643</t>
  </si>
  <si>
    <t>5697</t>
  </si>
  <si>
    <t>5724</t>
  </si>
  <si>
    <t>5751</t>
  </si>
  <si>
    <t>5805</t>
  </si>
  <si>
    <t>5823</t>
  </si>
  <si>
    <t>5832</t>
  </si>
  <si>
    <t>5877</t>
  </si>
  <si>
    <t>5895</t>
  </si>
  <si>
    <t>5922</t>
  </si>
  <si>
    <t>5949</t>
  </si>
  <si>
    <t>5976</t>
  </si>
  <si>
    <t>5994</t>
  </si>
  <si>
    <t>8100</t>
  </si>
  <si>
    <t>Choice Charter Schools</t>
  </si>
  <si>
    <t>8200</t>
  </si>
  <si>
    <t>Horizon Science Academy Des Moines</t>
  </si>
  <si>
    <t>9201</t>
  </si>
  <si>
    <t>Keystone AEA</t>
  </si>
  <si>
    <t>9205</t>
  </si>
  <si>
    <t>Prairie Lakes AEA</t>
  </si>
  <si>
    <t>9207</t>
  </si>
  <si>
    <t>Central Rivers AEA</t>
  </si>
  <si>
    <t>9209</t>
  </si>
  <si>
    <t>Mississippi Bend AEA</t>
  </si>
  <si>
    <t>9210</t>
  </si>
  <si>
    <t>Grant Wood AEA</t>
  </si>
  <si>
    <t>9211</t>
  </si>
  <si>
    <t>Heartland AEA</t>
  </si>
  <si>
    <t>9212</t>
  </si>
  <si>
    <t>Northwest AEA</t>
  </si>
  <si>
    <t>9213</t>
  </si>
  <si>
    <t>Green Hills AEA</t>
  </si>
  <si>
    <t>9215</t>
  </si>
  <si>
    <t>Great Prairie AEA</t>
  </si>
  <si>
    <t>FY26 Fiscal Year Unrestricted Indirect Cost Rate</t>
  </si>
  <si>
    <t>Sample Template for Calculating the Modified Total Direct Cost (MTDC) exclusion of subaward amount over 50K for the Nutrition Programs</t>
  </si>
  <si>
    <t>Food Service Expense</t>
  </si>
  <si>
    <t>Allowable Portion</t>
  </si>
  <si>
    <t>Excluded Portion</t>
  </si>
  <si>
    <t>Vendor Name</t>
  </si>
  <si>
    <t>Annual Amount</t>
  </si>
  <si>
    <t xml:space="preserve">Allowable Amount </t>
  </si>
  <si>
    <t>Excluded Amount</t>
  </si>
  <si>
    <t>Total</t>
  </si>
  <si>
    <t>Notes</t>
  </si>
  <si>
    <t xml:space="preserve">Example </t>
  </si>
  <si>
    <t>ABC Food Service Management Company</t>
  </si>
  <si>
    <t>TOTAL</t>
  </si>
  <si>
    <r>
      <rPr>
        <b/>
        <sz val="12"/>
        <color theme="1"/>
        <rFont val="Calibri"/>
        <family val="2"/>
        <scheme val="minor"/>
      </rPr>
      <t xml:space="preserve">Overview: </t>
    </r>
    <r>
      <rPr>
        <sz val="12"/>
        <color theme="1"/>
        <rFont val="Calibri"/>
        <family val="2"/>
        <scheme val="minor"/>
      </rPr>
      <t xml:space="preserve">The maximum indirect cost recovery amount for the nutrition program is calculated by multiplying the direct cost base to the unrestricted indirect cost rate. Calculation Example A calculates the maximum indirect cost recovery for federal sources in the nutrition program that allow indirect cost recovery. Calculation Example B calculates the maximum indirect cost recovery for all eligible expenses in the nutrition fund including both federal and local. Detailed instructions are available on the Department's </t>
    </r>
    <r>
      <rPr>
        <sz val="12"/>
        <rFont val="Calibri"/>
        <family val="2"/>
        <scheme val="minor"/>
      </rPr>
      <t>Indirect Cost Rate</t>
    </r>
    <r>
      <rPr>
        <sz val="12"/>
        <color theme="1"/>
        <rFont val="Calibri"/>
        <family val="2"/>
        <scheme val="minor"/>
      </rPr>
      <t xml:space="preserve"> web page.
</t>
    </r>
  </si>
  <si>
    <t>Food Service Contracts and/or 
Food Service Management</t>
  </si>
  <si>
    <r>
      <t>Food Service Management (FSM) &gt;$50,000 (Object 570-579) (</t>
    </r>
    <r>
      <rPr>
        <sz val="12"/>
        <color rgb="FFFF0000"/>
        <rFont val="Calibri"/>
        <family val="2"/>
        <scheme val="minor"/>
      </rPr>
      <t>entered from FSM tab</t>
    </r>
    <r>
      <rPr>
        <sz val="12"/>
        <rFont val="Calibri"/>
        <family val="2"/>
        <scheme val="minor"/>
      </rPr>
      <t>)</t>
    </r>
  </si>
  <si>
    <t>Total Food Service Program (All Projects)</t>
  </si>
  <si>
    <t>Total is carried over to Excluded FSM portion (cell D21) on the Calculator tab.</t>
  </si>
  <si>
    <t>Sample Template for Calculating the FY26 Maximum Indirect Cost Recovery (MIDCR) for the Nutrition Programs</t>
  </si>
  <si>
    <t>XYZ FSM Vendor Company</t>
  </si>
  <si>
    <t>123 FSM Vendor, LLC</t>
  </si>
  <si>
    <r>
      <t xml:space="preserve">Instructions: 
</t>
    </r>
    <r>
      <rPr>
        <sz val="12"/>
        <color theme="1"/>
        <rFont val="Calibri"/>
        <family val="2"/>
        <scheme val="minor"/>
      </rPr>
      <t xml:space="preserve">Pursuant to 2 CFR 200.1, only the first $50,000 of total annual payments made to each FSM vendor may be included in the Modified Total Direct Cost (MTDC) base.
       •Payments to FSMs are listed under Objects 570-579.
                 o If the FSMC separates food costs from other costs, the food portion must be coded to Object 630X, which is already 
                     excluded from the MTDC base. The other costs must be coded to Object 57X and may be included in the MTDC base. 
      •Any amount over $50,000 per FSM vendor will be excluded from the MTDC base.
      •The total excluded will automatically appear in cells D21 and I32 on the "FY26 Nutrition MIDCR     Calculator" tab.
      </t>
    </r>
    <r>
      <rPr>
        <b/>
        <sz val="12"/>
        <color theme="1"/>
        <rFont val="Calibri"/>
        <family val="2"/>
        <scheme val="minor"/>
      </rPr>
      <t xml:space="preserve">
Entering Data:
</t>
    </r>
    <r>
      <rPr>
        <sz val="12"/>
        <color theme="1"/>
        <rFont val="Calibri"/>
        <family val="2"/>
        <scheme val="minor"/>
      </rPr>
      <t xml:space="preserve">      •Enter data in the tan-tinted cells; all other cells contain formulas and will auto calculate.
      •Enter payments to each FSM vendor on one line.
</t>
    </r>
  </si>
  <si>
    <t>Updated December 29, 2025</t>
  </si>
  <si>
    <t>Amount Available for Indirect Cost Recovery Calculated in cells E33 and I34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</si>
</sst>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0"/>
    <numFmt numFmtId="165" formatCode="_(* #,##0.0000_);_(* \(#,##0.0000\);_(* &quot;-&quot;??_);_(@_)"/>
    <numFmt numFmtId="166" formatCode="&quot;$&quot;#,##0.00"/>
  </numFmts>
  <fonts count="28" x14ac:knownFonts="1">
    <font>
      <sz val="11"/>
      <color theme="1"/>
      <name val="Calibri"/>
      <family val="2"/>
      <scheme val="minor"/>
    </font>
    <font>
      <sz val="11"/>
      <color theme="1"/>
      <name val="Calibri"/>
      <family val="2"/>
      <scheme val="minor"/>
    </font>
    <font>
      <i/>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u/>
      <sz val="11"/>
      <color theme="10"/>
      <name val="Calibri"/>
      <family val="2"/>
      <scheme val="minor"/>
    </font>
    <font>
      <sz val="10"/>
      <name val="MS Sans Serif"/>
    </font>
    <font>
      <b/>
      <sz val="10"/>
      <name val="Arial"/>
      <family val="2"/>
    </font>
    <font>
      <sz val="10"/>
      <name val="MS Sans Serif"/>
      <family val="2"/>
    </font>
    <font>
      <sz val="10"/>
      <name val="Arial"/>
      <family val="2"/>
    </font>
    <font>
      <sz val="10"/>
      <color theme="1"/>
      <name val="Arial"/>
      <family val="2"/>
    </font>
    <font>
      <u/>
      <sz val="10"/>
      <color theme="10"/>
      <name val="Arial"/>
      <family val="2"/>
    </font>
    <font>
      <u/>
      <sz val="12"/>
      <color theme="10"/>
      <name val="Calibri"/>
      <family val="2"/>
      <scheme val="minor"/>
    </font>
    <font>
      <b/>
      <sz val="12"/>
      <color rgb="FFFF0000"/>
      <name val="Calibri"/>
      <family val="2"/>
      <scheme val="minor"/>
    </font>
    <font>
      <b/>
      <sz val="12"/>
      <name val="Calibri"/>
      <family val="2"/>
      <scheme val="minor"/>
    </font>
    <font>
      <sz val="10"/>
      <color rgb="FF001D35"/>
      <name val="Courier New"/>
      <family val="3"/>
    </font>
    <font>
      <sz val="10"/>
      <color rgb="FF000000"/>
      <name val="Consolas"/>
      <family val="3"/>
    </font>
    <font>
      <b/>
      <sz val="12"/>
      <color rgb="FF00B050"/>
      <name val="Calibri"/>
      <family val="2"/>
      <scheme val="minor"/>
    </font>
    <font>
      <sz val="12"/>
      <color rgb="FF00B050"/>
      <name val="Calibri"/>
      <family val="2"/>
      <scheme val="minor"/>
    </font>
    <font>
      <b/>
      <sz val="16"/>
      <name val="Calibri"/>
      <family val="2"/>
      <scheme val="minor"/>
    </font>
    <font>
      <sz val="16"/>
      <name val="Calibri"/>
      <family val="2"/>
      <scheme val="minor"/>
    </font>
    <font>
      <sz val="16"/>
      <color theme="1"/>
      <name val="Calibri"/>
      <family val="2"/>
      <scheme val="minor"/>
    </font>
    <font>
      <sz val="14"/>
      <name val="Calibri"/>
      <family val="2"/>
      <scheme val="minor"/>
    </font>
    <font>
      <b/>
      <sz val="16"/>
      <color theme="1"/>
      <name val="Arial"/>
      <family val="2"/>
    </font>
    <font>
      <b/>
      <sz val="16"/>
      <color theme="1"/>
      <name val="Calibri"/>
      <family val="2"/>
      <scheme val="minor"/>
    </font>
    <font>
      <b/>
      <sz val="11"/>
      <color theme="1"/>
      <name val="Calibri"/>
      <family val="2"/>
      <scheme val="minor"/>
    </font>
    <font>
      <sz val="12"/>
      <color rgb="FFFF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7" tint="0.79998168889431442"/>
        <bgColor indexed="64"/>
      </patternFill>
    </fill>
    <fill>
      <patternFill patternType="solid">
        <fgColor theme="1"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7" fillId="0" borderId="0"/>
    <xf numFmtId="43" fontId="9" fillId="0" borderId="0" applyFont="0" applyFill="0" applyBorder="0" applyAlignment="0" applyProtection="0"/>
    <xf numFmtId="0" fontId="12" fillId="0" borderId="0" applyNumberFormat="0" applyFill="0" applyBorder="0" applyAlignment="0" applyProtection="0"/>
    <xf numFmtId="0" fontId="11" fillId="0" borderId="0"/>
  </cellStyleXfs>
  <cellXfs count="143">
    <xf numFmtId="0" fontId="0" fillId="0" borderId="0" xfId="0"/>
    <xf numFmtId="44" fontId="3" fillId="3" borderId="2" xfId="1" applyFont="1" applyFill="1" applyBorder="1" applyAlignment="1" applyProtection="1">
      <alignment horizontal="left" vertical="top"/>
      <protection locked="0"/>
    </xf>
    <xf numFmtId="0" fontId="4" fillId="0" borderId="0" xfId="0" applyFont="1" applyFill="1" applyAlignment="1" applyProtection="1"/>
    <xf numFmtId="0" fontId="2" fillId="0" borderId="0" xfId="0" applyFont="1" applyFill="1" applyProtection="1"/>
    <xf numFmtId="0" fontId="3" fillId="0" borderId="0" xfId="0" applyFont="1" applyFill="1" applyProtection="1"/>
    <xf numFmtId="44" fontId="3" fillId="0" borderId="0" xfId="1" applyFont="1" applyFill="1" applyProtection="1"/>
    <xf numFmtId="10" fontId="3" fillId="0" borderId="0" xfId="2" applyNumberFormat="1" applyFont="1" applyFill="1" applyProtection="1"/>
    <xf numFmtId="0" fontId="2" fillId="0" borderId="0" xfId="0" applyFont="1" applyProtection="1"/>
    <xf numFmtId="0" fontId="3" fillId="0" borderId="0" xfId="0" applyFont="1" applyProtection="1"/>
    <xf numFmtId="0" fontId="3" fillId="4" borderId="0" xfId="0" applyFont="1" applyFill="1" applyProtection="1"/>
    <xf numFmtId="0" fontId="4" fillId="0" borderId="0" xfId="0" applyFont="1" applyAlignment="1" applyProtection="1"/>
    <xf numFmtId="0" fontId="2" fillId="0" borderId="0" xfId="0" applyFont="1" applyAlignment="1" applyProtection="1"/>
    <xf numFmtId="10" fontId="3" fillId="0" borderId="0" xfId="2" applyNumberFormat="1" applyFont="1" applyProtection="1"/>
    <xf numFmtId="0" fontId="4" fillId="0" borderId="0" xfId="0" applyFont="1" applyProtection="1"/>
    <xf numFmtId="0" fontId="13" fillId="0" borderId="0" xfId="3" applyFont="1" applyProtection="1"/>
    <xf numFmtId="44" fontId="3" fillId="0" borderId="0" xfId="1" applyFont="1" applyProtection="1"/>
    <xf numFmtId="44" fontId="3" fillId="4" borderId="0" xfId="0" applyNumberFormat="1" applyFont="1" applyFill="1" applyProtection="1"/>
    <xf numFmtId="0" fontId="4" fillId="0" borderId="0" xfId="0" applyFont="1" applyBorder="1" applyProtection="1"/>
    <xf numFmtId="44" fontId="3" fillId="0" borderId="0" xfId="1" applyFont="1" applyFill="1" applyBorder="1" applyProtection="1"/>
    <xf numFmtId="44" fontId="3" fillId="0" borderId="0" xfId="0" applyNumberFormat="1" applyFont="1" applyProtection="1"/>
    <xf numFmtId="0" fontId="14" fillId="0" borderId="0" xfId="0" applyFont="1" applyProtection="1"/>
    <xf numFmtId="0" fontId="3" fillId="0" borderId="0" xfId="0" applyFont="1" applyAlignment="1" applyProtection="1">
      <alignment horizontal="left" vertical="top" wrapText="1"/>
    </xf>
    <xf numFmtId="0" fontId="3" fillId="0" borderId="0" xfId="0" applyFont="1" applyAlignment="1" applyProtection="1"/>
    <xf numFmtId="44" fontId="3" fillId="0" borderId="0" xfId="0" applyNumberFormat="1" applyFont="1" applyFill="1" applyBorder="1" applyProtection="1"/>
    <xf numFmtId="44" fontId="3" fillId="0" borderId="0" xfId="1" applyFont="1" applyBorder="1" applyProtection="1"/>
    <xf numFmtId="0" fontId="3" fillId="0" borderId="0" xfId="0" applyFont="1" applyBorder="1" applyProtection="1"/>
    <xf numFmtId="43" fontId="10" fillId="0" borderId="0" xfId="5" applyFont="1" applyProtection="1"/>
    <xf numFmtId="43" fontId="8" fillId="0" borderId="0" xfId="5" applyFont="1" applyAlignment="1" applyProtection="1">
      <alignment horizontal="center" wrapText="1"/>
    </xf>
    <xf numFmtId="43" fontId="10" fillId="0" borderId="0" xfId="5" applyFont="1" applyFill="1" applyProtection="1"/>
    <xf numFmtId="0" fontId="3" fillId="5" borderId="0" xfId="0" applyFont="1" applyFill="1" applyAlignment="1" applyProtection="1"/>
    <xf numFmtId="44" fontId="3" fillId="5" borderId="0" xfId="1" applyFont="1" applyFill="1" applyBorder="1" applyProtection="1"/>
    <xf numFmtId="44" fontId="3" fillId="5" borderId="0" xfId="0" applyNumberFormat="1" applyFont="1" applyFill="1" applyBorder="1" applyProtection="1"/>
    <xf numFmtId="10" fontId="3" fillId="5" borderId="0" xfId="2" applyNumberFormat="1" applyFont="1" applyFill="1" applyProtection="1"/>
    <xf numFmtId="0" fontId="3" fillId="5" borderId="0" xfId="0" applyFont="1" applyFill="1" applyProtection="1"/>
    <xf numFmtId="0" fontId="4" fillId="0" borderId="0" xfId="0" applyFont="1" applyAlignment="1" applyProtection="1">
      <alignment horizontal="left"/>
    </xf>
    <xf numFmtId="0" fontId="4" fillId="0" borderId="0" xfId="0" applyFont="1" applyFill="1" applyAlignment="1" applyProtection="1">
      <alignment horizontal="left" vertical="top"/>
    </xf>
    <xf numFmtId="0" fontId="14" fillId="0" borderId="0" xfId="0" applyFont="1" applyAlignment="1" applyProtection="1">
      <alignment horizontal="left"/>
    </xf>
    <xf numFmtId="0" fontId="5" fillId="0" borderId="0" xfId="0" applyFont="1" applyAlignment="1" applyProtection="1">
      <alignment horizontal="left" vertical="top" wrapText="1"/>
    </xf>
    <xf numFmtId="44" fontId="5" fillId="0" borderId="1" xfId="1" applyFont="1" applyFill="1" applyBorder="1" applyProtection="1"/>
    <xf numFmtId="0" fontId="3" fillId="0" borderId="1" xfId="0" applyFont="1" applyBorder="1" applyProtection="1"/>
    <xf numFmtId="0" fontId="3" fillId="6" borderId="0" xfId="0" applyFont="1" applyFill="1" applyProtection="1"/>
    <xf numFmtId="10" fontId="19" fillId="0" borderId="0" xfId="2" applyNumberFormat="1" applyFont="1" applyProtection="1"/>
    <xf numFmtId="0" fontId="18" fillId="0" borderId="0" xfId="0" applyFont="1" applyAlignment="1" applyProtection="1">
      <alignment horizontal="left"/>
    </xf>
    <xf numFmtId="0" fontId="18" fillId="0" borderId="0" xfId="0" applyFont="1" applyProtection="1"/>
    <xf numFmtId="0" fontId="3" fillId="0" borderId="4" xfId="0" applyFont="1" applyBorder="1" applyProtection="1"/>
    <xf numFmtId="0" fontId="3" fillId="0" borderId="0" xfId="0" applyFont="1" applyFill="1" applyAlignment="1" applyProtection="1">
      <alignment vertical="top" wrapText="1"/>
    </xf>
    <xf numFmtId="0" fontId="17" fillId="0" borderId="0" xfId="0" applyFont="1" applyAlignment="1" applyProtection="1">
      <alignment horizontal="left" vertical="top"/>
    </xf>
    <xf numFmtId="9" fontId="3" fillId="0" borderId="0" xfId="2" applyFont="1" applyFill="1" applyAlignment="1" applyProtection="1">
      <alignment vertical="top" wrapText="1"/>
    </xf>
    <xf numFmtId="0" fontId="4" fillId="0" borderId="0" xfId="0" applyFont="1" applyAlignment="1" applyProtection="1">
      <alignment horizontal="left" vertical="top"/>
    </xf>
    <xf numFmtId="0" fontId="3" fillId="0" borderId="0" xfId="0" applyFont="1" applyFill="1" applyAlignment="1" applyProtection="1">
      <alignment horizontal="left" vertical="top"/>
    </xf>
    <xf numFmtId="0" fontId="3" fillId="0" borderId="0" xfId="0" applyFont="1" applyAlignment="1" applyProtection="1">
      <alignment vertical="top" wrapText="1"/>
    </xf>
    <xf numFmtId="44" fontId="3" fillId="0" borderId="0" xfId="1" applyFont="1" applyFill="1" applyBorder="1" applyAlignment="1" applyProtection="1">
      <alignment horizontal="left" vertical="top"/>
    </xf>
    <xf numFmtId="0" fontId="4" fillId="0" borderId="3" xfId="0" applyFont="1" applyFill="1" applyBorder="1" applyAlignment="1" applyProtection="1">
      <alignment horizontal="left"/>
    </xf>
    <xf numFmtId="0" fontId="4" fillId="0" borderId="3" xfId="0" applyFont="1" applyFill="1" applyBorder="1" applyAlignment="1" applyProtection="1">
      <alignment horizontal="left" wrapText="1"/>
    </xf>
    <xf numFmtId="0" fontId="15" fillId="3" borderId="0" xfId="0" applyFont="1" applyFill="1" applyBorder="1" applyAlignment="1" applyProtection="1">
      <alignment horizontal="left" wrapText="1"/>
      <protection locked="0"/>
    </xf>
    <xf numFmtId="0" fontId="10" fillId="0" borderId="0" xfId="4" applyFont="1"/>
    <xf numFmtId="0" fontId="8" fillId="0" borderId="0" xfId="4" applyFont="1" applyAlignment="1">
      <alignment horizontal="center" wrapText="1"/>
    </xf>
    <xf numFmtId="165" fontId="16" fillId="0" borderId="0" xfId="0" applyNumberFormat="1" applyFont="1"/>
    <xf numFmtId="164" fontId="10" fillId="0" borderId="0" xfId="4" applyNumberFormat="1" applyFont="1"/>
    <xf numFmtId="2" fontId="10" fillId="0" borderId="0" xfId="4" applyNumberFormat="1" applyFont="1"/>
    <xf numFmtId="0" fontId="3" fillId="0" borderId="0" xfId="0" applyFont="1"/>
    <xf numFmtId="10" fontId="4" fillId="2" borderId="0" xfId="2" applyNumberFormat="1" applyFont="1" applyFill="1" applyAlignment="1" applyProtection="1">
      <alignment horizontal="center" wrapText="1"/>
      <protection hidden="1"/>
    </xf>
    <xf numFmtId="0" fontId="4" fillId="0" borderId="0" xfId="0" applyFont="1" applyAlignment="1" applyProtection="1">
      <alignment wrapText="1"/>
      <protection hidden="1"/>
    </xf>
    <xf numFmtId="44" fontId="3" fillId="7" borderId="2" xfId="1" applyFont="1" applyFill="1" applyBorder="1" applyAlignment="1" applyProtection="1">
      <alignment horizontal="left" vertical="top"/>
      <protection hidden="1"/>
    </xf>
    <xf numFmtId="0" fontId="3" fillId="0" borderId="2" xfId="0" applyFont="1" applyFill="1" applyBorder="1" applyAlignment="1" applyProtection="1">
      <alignment horizontal="left" vertical="top"/>
      <protection hidden="1"/>
    </xf>
    <xf numFmtId="10" fontId="4" fillId="0" borderId="6" xfId="2" applyNumberFormat="1" applyFont="1" applyBorder="1" applyProtection="1">
      <protection hidden="1"/>
    </xf>
    <xf numFmtId="0" fontId="3" fillId="5" borderId="2" xfId="0" applyFont="1" applyFill="1" applyBorder="1" applyAlignment="1" applyProtection="1">
      <alignment horizontal="left" vertical="top"/>
      <protection hidden="1"/>
    </xf>
    <xf numFmtId="0" fontId="3" fillId="0" borderId="5" xfId="0" applyFont="1" applyBorder="1" applyProtection="1">
      <protection hidden="1"/>
    </xf>
    <xf numFmtId="0" fontId="2" fillId="0" borderId="0" xfId="0" applyFont="1" applyProtection="1">
      <protection hidden="1"/>
    </xf>
    <xf numFmtId="44" fontId="15" fillId="5" borderId="0" xfId="1" applyFont="1" applyFill="1" applyProtection="1">
      <protection hidden="1"/>
    </xf>
    <xf numFmtId="0" fontId="4" fillId="0" borderId="0" xfId="0" applyFont="1" applyProtection="1">
      <protection hidden="1"/>
    </xf>
    <xf numFmtId="10" fontId="4" fillId="0" borderId="0" xfId="2" applyNumberFormat="1" applyFont="1" applyProtection="1">
      <protection hidden="1"/>
    </xf>
    <xf numFmtId="0" fontId="3" fillId="0" borderId="2" xfId="0" applyFont="1" applyBorder="1" applyProtection="1">
      <protection hidden="1"/>
    </xf>
    <xf numFmtId="0" fontId="4" fillId="0" borderId="7" xfId="0" applyFont="1" applyBorder="1" applyProtection="1">
      <protection hidden="1"/>
    </xf>
    <xf numFmtId="0" fontId="4" fillId="0" borderId="6" xfId="0" applyFont="1" applyBorder="1" applyProtection="1">
      <protection hidden="1"/>
    </xf>
    <xf numFmtId="44" fontId="3" fillId="2" borderId="2" xfId="1" applyFont="1" applyFill="1" applyBorder="1" applyProtection="1">
      <protection hidden="1"/>
    </xf>
    <xf numFmtId="0" fontId="4" fillId="0" borderId="0" xfId="0" applyFont="1" applyAlignment="1" applyProtection="1">
      <protection hidden="1"/>
    </xf>
    <xf numFmtId="44" fontId="4" fillId="0" borderId="0" xfId="1" applyFont="1" applyAlignment="1" applyProtection="1">
      <alignment horizontal="center"/>
      <protection hidden="1"/>
    </xf>
    <xf numFmtId="0" fontId="4" fillId="0" borderId="0" xfId="0" applyFont="1" applyAlignment="1" applyProtection="1">
      <alignment horizontal="center"/>
      <protection hidden="1"/>
    </xf>
    <xf numFmtId="0" fontId="3" fillId="0" borderId="2" xfId="0" applyFont="1" applyBorder="1" applyAlignment="1" applyProtection="1">
      <protection hidden="1"/>
    </xf>
    <xf numFmtId="0" fontId="3" fillId="2" borderId="2" xfId="0" applyFont="1" applyFill="1" applyBorder="1" applyProtection="1">
      <protection hidden="1"/>
    </xf>
    <xf numFmtId="0" fontId="3" fillId="0" borderId="2" xfId="0" applyFont="1" applyBorder="1" applyAlignment="1" applyProtection="1">
      <alignment vertical="top" wrapText="1"/>
      <protection hidden="1"/>
    </xf>
    <xf numFmtId="44" fontId="3" fillId="2" borderId="2" xfId="0" applyNumberFormat="1" applyFont="1" applyFill="1" applyBorder="1" applyProtection="1">
      <protection hidden="1"/>
    </xf>
    <xf numFmtId="0" fontId="4" fillId="0" borderId="2" xfId="0" applyFont="1" applyBorder="1" applyAlignment="1" applyProtection="1">
      <protection hidden="1"/>
    </xf>
    <xf numFmtId="44" fontId="4" fillId="0" borderId="0" xfId="1" applyFont="1" applyBorder="1" applyAlignment="1" applyProtection="1">
      <alignment horizontal="center"/>
      <protection hidden="1"/>
    </xf>
    <xf numFmtId="0" fontId="4" fillId="0" borderId="0" xfId="0" applyFont="1" applyBorder="1" applyAlignment="1" applyProtection="1">
      <alignment horizontal="center"/>
      <protection hidden="1"/>
    </xf>
    <xf numFmtId="0" fontId="3" fillId="0" borderId="2" xfId="0" applyFont="1" applyBorder="1" applyAlignment="1" applyProtection="1">
      <alignment wrapText="1"/>
      <protection hidden="1"/>
    </xf>
    <xf numFmtId="0" fontId="8" fillId="0" borderId="0" xfId="4" applyFont="1" applyAlignment="1" applyProtection="1">
      <alignment horizontal="center" wrapText="1"/>
      <protection hidden="1"/>
    </xf>
    <xf numFmtId="165" fontId="8" fillId="0" borderId="0" xfId="5" applyNumberFormat="1" applyFont="1" applyAlignment="1" applyProtection="1">
      <alignment horizontal="center" wrapText="1"/>
      <protection hidden="1"/>
    </xf>
    <xf numFmtId="0" fontId="10" fillId="0" borderId="0" xfId="4" quotePrefix="1" applyFont="1" applyProtection="1">
      <protection hidden="1"/>
    </xf>
    <xf numFmtId="165" fontId="10" fillId="0" borderId="0" xfId="5" quotePrefix="1" applyNumberFormat="1" applyFont="1" applyAlignment="1" applyProtection="1">
      <alignment horizontal="center"/>
      <protection hidden="1"/>
    </xf>
    <xf numFmtId="165" fontId="11" fillId="0" borderId="0" xfId="5" quotePrefix="1" applyNumberFormat="1" applyFont="1" applyProtection="1">
      <protection hidden="1"/>
    </xf>
    <xf numFmtId="49" fontId="10" fillId="0" borderId="0" xfId="5" applyNumberFormat="1" applyFont="1" applyFill="1" applyProtection="1">
      <protection hidden="1"/>
    </xf>
    <xf numFmtId="0" fontId="0" fillId="0" borderId="0" xfId="0" applyProtection="1">
      <protection hidden="1"/>
    </xf>
    <xf numFmtId="0" fontId="10" fillId="0" borderId="0" xfId="4" applyFont="1" applyProtection="1">
      <protection hidden="1"/>
    </xf>
    <xf numFmtId="165" fontId="10" fillId="0" borderId="0" xfId="5" applyNumberFormat="1" applyFont="1" applyAlignment="1" applyProtection="1">
      <alignment horizontal="center"/>
      <protection hidden="1"/>
    </xf>
    <xf numFmtId="0" fontId="4" fillId="6" borderId="0" xfId="0" applyFont="1" applyFill="1" applyAlignment="1" applyProtection="1">
      <alignment horizontal="center"/>
    </xf>
    <xf numFmtId="0" fontId="15" fillId="6" borderId="0" xfId="0" applyFont="1" applyFill="1" applyAlignment="1" applyProtection="1">
      <alignment horizontal="center"/>
    </xf>
    <xf numFmtId="0" fontId="5" fillId="0" borderId="0" xfId="0" applyFont="1" applyAlignment="1" applyProtection="1">
      <alignment horizontal="left" vertical="top" wrapText="1"/>
    </xf>
    <xf numFmtId="0" fontId="15" fillId="6" borderId="0" xfId="0" applyFont="1" applyFill="1" applyAlignment="1" applyProtection="1">
      <alignment horizontal="center"/>
    </xf>
    <xf numFmtId="44" fontId="22" fillId="3" borderId="2" xfId="1" applyFont="1" applyFill="1" applyBorder="1" applyAlignment="1" applyProtection="1">
      <alignment horizontal="center"/>
      <protection locked="0"/>
    </xf>
    <xf numFmtId="44" fontId="22" fillId="3" borderId="2" xfId="1" applyFont="1" applyFill="1" applyBorder="1" applyAlignment="1" applyProtection="1">
      <alignment horizontal="left" vertical="top"/>
      <protection locked="0"/>
    </xf>
    <xf numFmtId="0" fontId="20" fillId="0" borderId="13" xfId="0" applyFont="1" applyFill="1" applyBorder="1" applyAlignment="1" applyProtection="1">
      <alignment horizontal="center" vertical="center" wrapText="1"/>
    </xf>
    <xf numFmtId="44" fontId="21" fillId="2" borderId="2" xfId="1" applyFont="1" applyFill="1" applyBorder="1" applyAlignment="1" applyProtection="1">
      <alignment horizontal="center"/>
      <protection hidden="1"/>
    </xf>
    <xf numFmtId="44" fontId="22" fillId="3" borderId="2" xfId="1" applyFont="1" applyFill="1" applyBorder="1" applyAlignment="1" applyProtection="1">
      <alignment horizontal="left"/>
      <protection locked="0"/>
    </xf>
    <xf numFmtId="166" fontId="22" fillId="3" borderId="2" xfId="1" applyNumberFormat="1" applyFont="1" applyFill="1" applyBorder="1" applyAlignment="1" applyProtection="1">
      <alignment horizontal="center" vertical="center"/>
      <protection locked="0"/>
    </xf>
    <xf numFmtId="166" fontId="21" fillId="2" borderId="2" xfId="1" applyNumberFormat="1" applyFont="1" applyFill="1" applyBorder="1" applyAlignment="1" applyProtection="1">
      <alignment horizontal="center" vertical="center"/>
      <protection hidden="1"/>
    </xf>
    <xf numFmtId="166" fontId="21" fillId="2" borderId="5" xfId="1" applyNumberFormat="1" applyFont="1" applyFill="1" applyBorder="1" applyAlignment="1" applyProtection="1">
      <alignment horizontal="center" vertical="center"/>
      <protection hidden="1"/>
    </xf>
    <xf numFmtId="0" fontId="20" fillId="6" borderId="0" xfId="0" applyFont="1" applyFill="1" applyAlignment="1" applyProtection="1">
      <alignment wrapText="1"/>
    </xf>
    <xf numFmtId="166" fontId="20" fillId="0" borderId="13" xfId="1" applyNumberFormat="1" applyFont="1" applyFill="1" applyBorder="1" applyAlignment="1" applyProtection="1">
      <alignment horizontal="center" vertical="center"/>
      <protection hidden="1"/>
    </xf>
    <xf numFmtId="0" fontId="26" fillId="0" borderId="0" xfId="0" applyFont="1" applyAlignment="1">
      <alignment vertical="top" wrapText="1"/>
    </xf>
    <xf numFmtId="0" fontId="5" fillId="0" borderId="5" xfId="0" applyFont="1" applyBorder="1" applyProtection="1">
      <protection hidden="1"/>
    </xf>
    <xf numFmtId="0" fontId="25" fillId="0" borderId="10" xfId="0" applyFont="1" applyBorder="1" applyProtection="1"/>
    <xf numFmtId="0" fontId="25" fillId="0" borderId="11" xfId="0" applyFont="1" applyBorder="1" applyAlignment="1" applyProtection="1">
      <alignment wrapText="1"/>
    </xf>
    <xf numFmtId="0" fontId="20" fillId="0" borderId="2" xfId="0" applyFont="1" applyBorder="1" applyAlignment="1" applyProtection="1">
      <alignment horizontal="center"/>
    </xf>
    <xf numFmtId="0" fontId="24" fillId="0" borderId="13" xfId="0" applyFont="1" applyBorder="1" applyAlignment="1" applyProtection="1">
      <alignment horizontal="center"/>
    </xf>
    <xf numFmtId="0" fontId="23" fillId="0" borderId="14" xfId="0" applyFont="1" applyFill="1" applyBorder="1" applyAlignment="1" applyProtection="1">
      <alignment horizontal="left"/>
    </xf>
    <xf numFmtId="0" fontId="0" fillId="0" borderId="12" xfId="0" applyBorder="1" applyProtection="1"/>
    <xf numFmtId="0" fontId="22" fillId="0" borderId="13" xfId="0" applyFont="1" applyBorder="1" applyProtection="1"/>
    <xf numFmtId="166" fontId="20" fillId="0" borderId="13" xfId="0" applyNumberFormat="1" applyFont="1" applyBorder="1" applyAlignment="1" applyProtection="1">
      <alignment horizontal="center"/>
    </xf>
    <xf numFmtId="0" fontId="21" fillId="0" borderId="13" xfId="0" applyFont="1" applyBorder="1" applyAlignment="1" applyProtection="1">
      <alignment horizontal="center"/>
    </xf>
    <xf numFmtId="0" fontId="15" fillId="6" borderId="0" xfId="0" applyFont="1" applyFill="1" applyAlignment="1" applyProtection="1">
      <alignment horizontal="center"/>
    </xf>
    <xf numFmtId="0" fontId="3" fillId="0" borderId="0" xfId="0" applyFont="1" applyFill="1" applyAlignment="1" applyProtection="1">
      <alignment horizontal="left" vertical="top" wrapText="1"/>
    </xf>
    <xf numFmtId="0" fontId="15" fillId="6" borderId="0" xfId="0" applyFont="1" applyFill="1" applyAlignment="1" applyProtection="1">
      <alignment horizontal="left" wrapText="1"/>
    </xf>
    <xf numFmtId="0" fontId="15" fillId="6" borderId="3" xfId="0" applyFont="1" applyFill="1" applyBorder="1" applyAlignment="1" applyProtection="1">
      <alignment horizontal="left"/>
    </xf>
    <xf numFmtId="0" fontId="4" fillId="6" borderId="0" xfId="0" applyFont="1" applyFill="1" applyAlignment="1" applyProtection="1">
      <alignment horizontal="center"/>
    </xf>
    <xf numFmtId="0" fontId="4" fillId="0" borderId="15" xfId="0" applyFont="1" applyFill="1" applyBorder="1" applyAlignment="1" applyProtection="1">
      <alignment horizontal="left" vertical="top" wrapText="1"/>
    </xf>
    <xf numFmtId="0" fontId="4" fillId="0" borderId="16" xfId="0" applyFont="1" applyFill="1" applyBorder="1" applyAlignment="1" applyProtection="1">
      <alignment horizontal="left" vertical="top" wrapText="1"/>
    </xf>
    <xf numFmtId="0" fontId="4" fillId="0" borderId="17" xfId="0" applyFont="1" applyFill="1" applyBorder="1" applyAlignment="1" applyProtection="1">
      <alignment horizontal="left" vertical="top" wrapText="1"/>
    </xf>
    <xf numFmtId="0" fontId="4" fillId="0" borderId="18"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9" xfId="0" applyFont="1" applyFill="1" applyBorder="1" applyAlignment="1" applyProtection="1">
      <alignment horizontal="left" vertical="top" wrapText="1"/>
    </xf>
    <xf numFmtId="0" fontId="4" fillId="0" borderId="20"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20" fillId="6" borderId="0" xfId="0" applyFont="1" applyFill="1" applyAlignment="1" applyProtection="1">
      <alignment horizontal="center" vertical="center" wrapText="1"/>
    </xf>
    <xf numFmtId="0" fontId="8" fillId="0" borderId="0" xfId="4" applyFont="1" applyAlignment="1" applyProtection="1">
      <alignment horizontal="center"/>
      <protection hidden="1"/>
    </xf>
    <xf numFmtId="44" fontId="3" fillId="2" borderId="2" xfId="1" applyFont="1" applyFill="1" applyBorder="1" applyAlignment="1" applyProtection="1">
      <protection hidden="1"/>
    </xf>
    <xf numFmtId="44" fontId="3" fillId="2" borderId="9" xfId="1" applyFont="1" applyFill="1" applyBorder="1" applyAlignment="1" applyProtection="1">
      <protection hidden="1"/>
    </xf>
    <xf numFmtId="44" fontId="3" fillId="2" borderId="8" xfId="1" applyFont="1" applyFill="1" applyBorder="1" applyAlignment="1" applyProtection="1">
      <protection hidden="1"/>
    </xf>
    <xf numFmtId="44" fontId="3" fillId="7" borderId="2" xfId="1" applyNumberFormat="1" applyFont="1" applyFill="1" applyBorder="1" applyAlignment="1" applyProtection="1">
      <protection hidden="1"/>
    </xf>
    <xf numFmtId="0" fontId="3" fillId="2" borderId="2" xfId="0" applyFont="1" applyFill="1" applyBorder="1" applyAlignment="1" applyProtection="1">
      <protection hidden="1"/>
    </xf>
    <xf numFmtId="44" fontId="3" fillId="2" borderId="2" xfId="0" applyNumberFormat="1" applyFont="1" applyFill="1" applyBorder="1" applyAlignment="1" applyProtection="1">
      <protection hidden="1"/>
    </xf>
  </cellXfs>
  <cellStyles count="8">
    <cellStyle name="Comma 2" xfId="5" xr:uid="{0E857C86-F41A-427A-955C-0F9C046DAAE9}"/>
    <cellStyle name="Currency" xfId="1" builtinId="4"/>
    <cellStyle name="Hyperlink" xfId="3" builtinId="8"/>
    <cellStyle name="Hyperlink 2" xfId="6" xr:uid="{AE625A8F-0573-4F67-BD3F-313BAC0A0978}"/>
    <cellStyle name="Normal" xfId="0" builtinId="0"/>
    <cellStyle name="Normal 2" xfId="7" xr:uid="{B207DD67-B5E6-4001-8A8B-252DD9C596DC}"/>
    <cellStyle name="Normal 4" xfId="4" xr:uid="{2D26187B-C0F4-45FD-9027-3AB4072B69C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AE1DA-8119-47AE-A241-5087862B044B}">
  <dimension ref="A1:W68"/>
  <sheetViews>
    <sheetView showGridLines="0" tabSelected="1" topLeftCell="A38" zoomScale="79" zoomScaleNormal="79" workbookViewId="0">
      <selection activeCell="D18" sqref="D18:D20"/>
    </sheetView>
  </sheetViews>
  <sheetFormatPr defaultColWidth="8.85546875" defaultRowHeight="15.75" x14ac:dyDescent="0.25"/>
  <cols>
    <col min="1" max="1" width="6" style="7" bestFit="1" customWidth="1"/>
    <col min="2" max="2" width="53.140625" style="8" customWidth="1"/>
    <col min="3" max="3" width="40.7109375" style="15" customWidth="1"/>
    <col min="4" max="4" width="40.7109375" style="8" customWidth="1"/>
    <col min="5" max="5" width="29.140625" style="12" customWidth="1"/>
    <col min="6" max="6" width="2.5703125" style="9" customWidth="1"/>
    <col min="7" max="7" width="6.28515625" style="8" bestFit="1" customWidth="1"/>
    <col min="8" max="8" width="83.7109375" style="8" customWidth="1"/>
    <col min="9" max="9" width="77.28515625" style="8" customWidth="1"/>
    <col min="10" max="10" width="22" style="8" customWidth="1"/>
    <col min="11" max="11" width="32" style="8" customWidth="1"/>
    <col min="12" max="16384" width="8.85546875" style="8"/>
  </cols>
  <sheetData>
    <row r="1" spans="1:11" s="4" customFormat="1" x14ac:dyDescent="0.25">
      <c r="A1" s="2" t="s">
        <v>743</v>
      </c>
      <c r="B1" s="2"/>
      <c r="C1" s="2"/>
      <c r="D1" s="2"/>
      <c r="E1" s="2"/>
      <c r="F1" s="2"/>
      <c r="G1" s="2"/>
      <c r="H1" s="2"/>
      <c r="I1" s="2"/>
      <c r="J1" s="2"/>
      <c r="K1" s="2"/>
    </row>
    <row r="2" spans="1:11" s="4" customFormat="1" x14ac:dyDescent="0.25">
      <c r="A2" s="60" t="s">
        <v>747</v>
      </c>
      <c r="B2" s="2"/>
      <c r="C2" s="2"/>
      <c r="D2" s="2"/>
      <c r="E2" s="2"/>
      <c r="F2" s="2"/>
      <c r="G2" s="2"/>
      <c r="H2" s="2"/>
      <c r="I2" s="2"/>
      <c r="J2" s="2"/>
      <c r="K2" s="2"/>
    </row>
    <row r="3" spans="1:11" s="4" customFormat="1" ht="3.75" customHeight="1" x14ac:dyDescent="0.25">
      <c r="A3" s="3"/>
      <c r="C3" s="5"/>
      <c r="E3" s="6"/>
    </row>
    <row r="4" spans="1:11" s="4" customFormat="1" ht="18" customHeight="1" x14ac:dyDescent="0.25">
      <c r="A4" s="122" t="s">
        <v>738</v>
      </c>
      <c r="B4" s="122"/>
      <c r="C4" s="122"/>
      <c r="D4" s="122"/>
      <c r="E4" s="122"/>
      <c r="F4" s="45"/>
      <c r="G4" s="45"/>
      <c r="H4" s="45"/>
      <c r="I4" s="45"/>
    </row>
    <row r="5" spans="1:11" s="4" customFormat="1" x14ac:dyDescent="0.25">
      <c r="A5" s="122"/>
      <c r="B5" s="122"/>
      <c r="C5" s="122"/>
      <c r="D5" s="122"/>
      <c r="E5" s="122"/>
      <c r="F5" s="45"/>
      <c r="G5" s="45"/>
      <c r="H5" s="46"/>
      <c r="I5" s="45"/>
    </row>
    <row r="6" spans="1:11" s="4" customFormat="1" x14ac:dyDescent="0.25">
      <c r="A6" s="122"/>
      <c r="B6" s="122"/>
      <c r="C6" s="122"/>
      <c r="D6" s="122"/>
      <c r="E6" s="122"/>
      <c r="F6" s="45"/>
      <c r="G6" s="45"/>
      <c r="H6" s="45"/>
      <c r="I6" s="45"/>
    </row>
    <row r="7" spans="1:11" s="4" customFormat="1" ht="36.75" customHeight="1" x14ac:dyDescent="0.25">
      <c r="A7" s="122"/>
      <c r="B7" s="122"/>
      <c r="C7" s="122"/>
      <c r="D7" s="122"/>
      <c r="E7" s="122"/>
      <c r="F7" s="45"/>
      <c r="G7" s="45"/>
      <c r="H7" s="45"/>
      <c r="I7" s="45"/>
    </row>
    <row r="8" spans="1:11" s="4" customFormat="1" ht="64.5" customHeight="1" x14ac:dyDescent="0.25">
      <c r="A8" s="123" t="s">
        <v>612</v>
      </c>
      <c r="B8" s="123"/>
      <c r="C8" s="54"/>
      <c r="D8" s="62" t="s">
        <v>724</v>
      </c>
      <c r="E8" s="61" t="e">
        <f>VLOOKUP(C8,'2025-26 Unrestricted IDC Rates'!$B$6:$C$500,2,FALSE)</f>
        <v>#N/A</v>
      </c>
      <c r="F8" s="45"/>
      <c r="G8" s="45"/>
      <c r="H8" s="45"/>
      <c r="I8" s="45"/>
    </row>
    <row r="9" spans="1:11" s="4" customFormat="1" ht="63" x14ac:dyDescent="0.25">
      <c r="A9" s="124" t="s">
        <v>599</v>
      </c>
      <c r="B9" s="124"/>
      <c r="C9" s="52" t="s">
        <v>572</v>
      </c>
      <c r="D9" s="53" t="s">
        <v>590</v>
      </c>
      <c r="E9" s="53" t="s">
        <v>748</v>
      </c>
      <c r="F9" s="45"/>
      <c r="G9" s="45"/>
      <c r="H9" s="45"/>
      <c r="I9" s="45"/>
    </row>
    <row r="10" spans="1:11" s="4" customFormat="1" x14ac:dyDescent="0.25">
      <c r="A10" s="35"/>
      <c r="B10" s="64" t="s">
        <v>573</v>
      </c>
      <c r="C10" s="1"/>
      <c r="D10" s="1"/>
      <c r="E10" s="140">
        <f>IF(C10-D10&lt;=0,0,C10-D10)</f>
        <v>0</v>
      </c>
      <c r="F10" s="45"/>
      <c r="G10" s="45"/>
      <c r="H10" s="45"/>
      <c r="I10" s="45"/>
    </row>
    <row r="11" spans="1:11" s="4" customFormat="1" x14ac:dyDescent="0.25">
      <c r="A11" s="35"/>
      <c r="B11" s="64" t="s">
        <v>574</v>
      </c>
      <c r="C11" s="1"/>
      <c r="D11" s="1"/>
      <c r="E11" s="140">
        <f>IF(C11-D11&lt;=0,0,C11-D11)</f>
        <v>0</v>
      </c>
      <c r="F11" s="45"/>
      <c r="G11" s="45"/>
      <c r="H11" s="45"/>
      <c r="I11" s="45"/>
    </row>
    <row r="12" spans="1:11" s="4" customFormat="1" x14ac:dyDescent="0.25">
      <c r="A12" s="35"/>
      <c r="B12" s="64" t="s">
        <v>614</v>
      </c>
      <c r="C12" s="1"/>
      <c r="D12" s="1"/>
      <c r="E12" s="140">
        <f>IF(C12-D12&lt;=0,0,C12-D12)</f>
        <v>0</v>
      </c>
      <c r="F12" s="45"/>
      <c r="G12" s="45"/>
      <c r="H12" s="45"/>
      <c r="I12" s="45"/>
    </row>
    <row r="13" spans="1:11" s="4" customFormat="1" x14ac:dyDescent="0.25">
      <c r="A13" s="35"/>
      <c r="B13" s="64" t="s">
        <v>576</v>
      </c>
      <c r="C13" s="1"/>
      <c r="D13" s="1"/>
      <c r="E13" s="140">
        <f t="shared" ref="E13:E14" si="0">IF(C13-D13&lt;=0,0,C13-D13)</f>
        <v>0</v>
      </c>
      <c r="F13" s="45"/>
      <c r="G13" s="45"/>
      <c r="H13" s="45"/>
      <c r="I13" s="45"/>
    </row>
    <row r="14" spans="1:11" s="4" customFormat="1" x14ac:dyDescent="0.25">
      <c r="A14" s="35"/>
      <c r="B14" s="64" t="s">
        <v>575</v>
      </c>
      <c r="C14" s="1"/>
      <c r="D14" s="1"/>
      <c r="E14" s="140">
        <f t="shared" si="0"/>
        <v>0</v>
      </c>
      <c r="F14" s="45"/>
      <c r="G14" s="45"/>
      <c r="H14" s="47"/>
      <c r="I14" s="45"/>
    </row>
    <row r="15" spans="1:11" s="4" customFormat="1" x14ac:dyDescent="0.25">
      <c r="A15" s="35"/>
      <c r="B15" s="66" t="s">
        <v>609</v>
      </c>
      <c r="C15" s="140">
        <f>C16-C10-C11-C12-C13-C14</f>
        <v>0</v>
      </c>
      <c r="D15" s="140">
        <f>D16-D10-D11-D12-D13-D14</f>
        <v>0</v>
      </c>
      <c r="F15" s="45"/>
      <c r="G15" s="45"/>
      <c r="H15" s="47"/>
      <c r="I15" s="45"/>
    </row>
    <row r="16" spans="1:11" s="4" customFormat="1" x14ac:dyDescent="0.25">
      <c r="A16" s="48"/>
      <c r="B16" s="64" t="s">
        <v>741</v>
      </c>
      <c r="C16" s="1"/>
      <c r="D16" s="1"/>
      <c r="E16" s="8"/>
      <c r="F16" s="45"/>
      <c r="G16" s="45"/>
      <c r="H16" s="47"/>
      <c r="I16" s="45"/>
    </row>
    <row r="17" spans="1:11" x14ac:dyDescent="0.25">
      <c r="A17" s="35"/>
      <c r="B17" s="49"/>
      <c r="C17" s="18"/>
      <c r="D17" s="4"/>
      <c r="E17" s="4"/>
      <c r="F17" s="50"/>
      <c r="G17" s="50"/>
      <c r="H17" s="50"/>
      <c r="I17" s="50"/>
    </row>
    <row r="18" spans="1:11" x14ac:dyDescent="0.25">
      <c r="A18" s="68" t="s">
        <v>597</v>
      </c>
      <c r="B18" s="67" t="s">
        <v>594</v>
      </c>
      <c r="C18" s="44"/>
      <c r="D18" s="1"/>
      <c r="E18" s="8"/>
      <c r="F18" s="8"/>
    </row>
    <row r="19" spans="1:11" x14ac:dyDescent="0.25">
      <c r="A19" s="68" t="s">
        <v>597</v>
      </c>
      <c r="B19" s="67" t="s">
        <v>593</v>
      </c>
      <c r="C19" s="44"/>
      <c r="D19" s="1"/>
      <c r="E19" s="8"/>
      <c r="F19" s="8"/>
    </row>
    <row r="20" spans="1:11" ht="16.5" customHeight="1" x14ac:dyDescent="0.25">
      <c r="A20" s="68" t="s">
        <v>597</v>
      </c>
      <c r="B20" s="67" t="s">
        <v>595</v>
      </c>
      <c r="C20" s="44"/>
      <c r="D20" s="1"/>
      <c r="E20" s="8"/>
      <c r="F20" s="8"/>
    </row>
    <row r="21" spans="1:11" ht="16.5" customHeight="1" x14ac:dyDescent="0.25">
      <c r="A21" s="68" t="s">
        <v>597</v>
      </c>
      <c r="B21" s="111" t="s">
        <v>740</v>
      </c>
      <c r="C21" s="44"/>
      <c r="D21" s="140">
        <f>FSM!D21</f>
        <v>0</v>
      </c>
      <c r="E21" s="8"/>
      <c r="F21" s="8"/>
    </row>
    <row r="22" spans="1:11" x14ac:dyDescent="0.25">
      <c r="B22" s="67" t="s">
        <v>610</v>
      </c>
      <c r="C22" s="44"/>
      <c r="D22" s="140">
        <f>D16-D18-D19-D20-D21</f>
        <v>0</v>
      </c>
      <c r="E22" s="8"/>
      <c r="F22" s="8"/>
    </row>
    <row r="23" spans="1:11" x14ac:dyDescent="0.25">
      <c r="C23" s="8"/>
      <c r="D23" s="51"/>
      <c r="E23" s="19"/>
      <c r="F23" s="8"/>
    </row>
    <row r="24" spans="1:11" s="4" customFormat="1" x14ac:dyDescent="0.25">
      <c r="A24" s="125" t="s">
        <v>602</v>
      </c>
      <c r="B24" s="125"/>
      <c r="C24" s="125"/>
      <c r="D24" s="125"/>
      <c r="E24" s="125"/>
      <c r="F24" s="125"/>
      <c r="G24" s="125"/>
      <c r="H24" s="125"/>
      <c r="I24" s="125"/>
      <c r="J24" s="125"/>
      <c r="K24" s="125"/>
    </row>
    <row r="25" spans="1:11" x14ac:dyDescent="0.25">
      <c r="A25" s="125" t="s">
        <v>613</v>
      </c>
      <c r="B25" s="125"/>
      <c r="C25" s="125"/>
      <c r="D25" s="125"/>
      <c r="E25" s="125"/>
      <c r="F25" s="40"/>
      <c r="G25" s="125" t="s">
        <v>611</v>
      </c>
      <c r="H25" s="125"/>
      <c r="I25" s="125"/>
      <c r="J25" s="125"/>
      <c r="K25" s="125"/>
    </row>
    <row r="26" spans="1:11" x14ac:dyDescent="0.25">
      <c r="A26" s="10"/>
      <c r="B26" s="11"/>
      <c r="C26" s="11"/>
      <c r="G26" s="34"/>
      <c r="H26" s="34"/>
      <c r="I26" s="34"/>
      <c r="J26" s="34"/>
    </row>
    <row r="27" spans="1:11" x14ac:dyDescent="0.25">
      <c r="B27" s="13" t="s">
        <v>589</v>
      </c>
      <c r="C27" s="69" t="s">
        <v>588</v>
      </c>
      <c r="D27" s="70" t="s">
        <v>577</v>
      </c>
      <c r="E27" s="71" t="s">
        <v>1</v>
      </c>
      <c r="H27" s="70" t="s">
        <v>606</v>
      </c>
      <c r="I27" s="70" t="s">
        <v>605</v>
      </c>
      <c r="J27" s="19"/>
    </row>
    <row r="28" spans="1:11" x14ac:dyDescent="0.25">
      <c r="B28" s="64" t="s">
        <v>573</v>
      </c>
      <c r="C28" s="140">
        <f>IF(SUM($C$10:$C$14)&lt;=$I$33,C10,"0")</f>
        <v>0</v>
      </c>
      <c r="D28" s="140" t="e">
        <f>C28/(1+$E$8)</f>
        <v>#N/A</v>
      </c>
      <c r="E28" s="140" t="e">
        <f xml:space="preserve"> MIN((D28*$E$8),E10)</f>
        <v>#N/A</v>
      </c>
      <c r="G28" s="7"/>
      <c r="H28" s="72" t="s">
        <v>2</v>
      </c>
      <c r="I28" s="137">
        <f>D16</f>
        <v>0</v>
      </c>
      <c r="J28" s="19"/>
    </row>
    <row r="29" spans="1:11" x14ac:dyDescent="0.25">
      <c r="B29" s="64" t="s">
        <v>574</v>
      </c>
      <c r="C29" s="140">
        <f>IF(SUM($C$10:$C$14)&lt;=$I$33,C11,"0")</f>
        <v>0</v>
      </c>
      <c r="D29" s="140" t="e">
        <f t="shared" ref="D29:D32" si="1">C29/(1+$E$8)</f>
        <v>#N/A</v>
      </c>
      <c r="E29" s="140" t="e">
        <f xml:space="preserve"> MIN((D29*$E$8),E11)</f>
        <v>#N/A</v>
      </c>
      <c r="G29" s="7" t="s">
        <v>0</v>
      </c>
      <c r="H29" s="72" t="s">
        <v>594</v>
      </c>
      <c r="I29" s="137">
        <f>D18</f>
        <v>0</v>
      </c>
    </row>
    <row r="30" spans="1:11" x14ac:dyDescent="0.25">
      <c r="B30" s="64" t="s">
        <v>614</v>
      </c>
      <c r="C30" s="140">
        <f>IF(SUM($C$10:$C$14)&lt;=$I$33,C12,"0")</f>
        <v>0</v>
      </c>
      <c r="D30" s="140" t="e">
        <f t="shared" si="1"/>
        <v>#N/A</v>
      </c>
      <c r="E30" s="140" t="e">
        <f xml:space="preserve"> MIN((D30*$E$8),E12)</f>
        <v>#N/A</v>
      </c>
      <c r="G30" s="7" t="s">
        <v>0</v>
      </c>
      <c r="H30" s="72" t="s">
        <v>593</v>
      </c>
      <c r="I30" s="137">
        <f>D19</f>
        <v>0</v>
      </c>
    </row>
    <row r="31" spans="1:11" x14ac:dyDescent="0.25">
      <c r="B31" s="64" t="s">
        <v>576</v>
      </c>
      <c r="C31" s="140">
        <f>IF(SUM($C$10:$C$14)&lt;=$I$33,C13,"0")</f>
        <v>0</v>
      </c>
      <c r="D31" s="140" t="e">
        <f t="shared" si="1"/>
        <v>#N/A</v>
      </c>
      <c r="E31" s="140" t="e">
        <f xml:space="preserve"> MIN((D31*$E$8),E13)</f>
        <v>#N/A</v>
      </c>
      <c r="G31" s="7" t="s">
        <v>0</v>
      </c>
      <c r="H31" s="72" t="s">
        <v>595</v>
      </c>
      <c r="I31" s="137">
        <f>D20</f>
        <v>0</v>
      </c>
      <c r="K31" s="14"/>
    </row>
    <row r="32" spans="1:11" x14ac:dyDescent="0.25">
      <c r="B32" s="64" t="s">
        <v>575</v>
      </c>
      <c r="C32" s="140">
        <f>IF(SUM($C$10:$C$14)&lt;=$I$33,C14,"0")</f>
        <v>0</v>
      </c>
      <c r="D32" s="140" t="e">
        <f t="shared" si="1"/>
        <v>#N/A</v>
      </c>
      <c r="E32" s="140" t="e">
        <f xml:space="preserve"> MIN((D32*$E$8),E14)</f>
        <v>#N/A</v>
      </c>
      <c r="G32" s="7" t="s">
        <v>0</v>
      </c>
      <c r="H32" s="111" t="s">
        <v>740</v>
      </c>
      <c r="I32" s="137">
        <f>D21</f>
        <v>0</v>
      </c>
    </row>
    <row r="33" spans="1:23" ht="16.5" thickBot="1" x14ac:dyDescent="0.3">
      <c r="B33" s="65" t="s">
        <v>1</v>
      </c>
      <c r="C33" s="38"/>
      <c r="D33" s="39"/>
      <c r="E33" s="140" t="e">
        <f>SUM(E28:E32)</f>
        <v>#N/A</v>
      </c>
      <c r="G33" s="7"/>
      <c r="H33" s="73" t="s">
        <v>577</v>
      </c>
      <c r="I33" s="138">
        <f>I28-I29-I30-I31-I32</f>
        <v>0</v>
      </c>
    </row>
    <row r="34" spans="1:23" ht="16.5" thickBot="1" x14ac:dyDescent="0.3">
      <c r="B34" s="13"/>
      <c r="C34" s="5"/>
      <c r="D34" s="4"/>
      <c r="E34" s="5"/>
      <c r="F34" s="16"/>
      <c r="G34" s="7"/>
      <c r="H34" s="74" t="s">
        <v>1</v>
      </c>
      <c r="I34" s="139" t="e">
        <f>I33*$E$8</f>
        <v>#N/A</v>
      </c>
    </row>
    <row r="35" spans="1:23" x14ac:dyDescent="0.25">
      <c r="B35" s="42" t="s">
        <v>587</v>
      </c>
      <c r="C35" s="36"/>
      <c r="D35" s="19"/>
      <c r="G35" s="7"/>
      <c r="H35" s="17"/>
      <c r="I35" s="18"/>
    </row>
    <row r="36" spans="1:23" x14ac:dyDescent="0.25">
      <c r="B36" s="13"/>
      <c r="G36" s="7"/>
      <c r="H36" s="43" t="s">
        <v>587</v>
      </c>
      <c r="I36" s="18"/>
    </row>
    <row r="37" spans="1:23" ht="15.6" customHeight="1" x14ac:dyDescent="0.25">
      <c r="B37" s="13"/>
      <c r="G37" s="7"/>
      <c r="H37" s="20"/>
      <c r="I37" s="18"/>
      <c r="J37" s="98"/>
      <c r="K37" s="98"/>
    </row>
    <row r="38" spans="1:23" ht="63" x14ac:dyDescent="0.25">
      <c r="B38" s="13"/>
      <c r="G38" s="7"/>
      <c r="H38" s="98" t="s">
        <v>596</v>
      </c>
      <c r="I38" s="98"/>
      <c r="J38" s="98"/>
      <c r="K38" s="98"/>
    </row>
    <row r="39" spans="1:23" ht="15.75" customHeight="1" x14ac:dyDescent="0.25">
      <c r="B39" s="13"/>
      <c r="G39" s="7"/>
      <c r="H39" s="98"/>
      <c r="I39" s="98"/>
      <c r="J39" s="98"/>
      <c r="K39" s="98"/>
    </row>
    <row r="40" spans="1:23" ht="15.75" customHeight="1" x14ac:dyDescent="0.25">
      <c r="B40" s="13"/>
      <c r="G40" s="7"/>
      <c r="H40" s="98"/>
      <c r="I40" s="98"/>
      <c r="J40" s="98"/>
      <c r="K40" s="98"/>
    </row>
    <row r="41" spans="1:23" ht="15.75" customHeight="1" x14ac:dyDescent="0.25">
      <c r="B41" s="13"/>
      <c r="G41" s="7"/>
      <c r="H41" s="37"/>
      <c r="I41" s="37"/>
      <c r="J41" s="37"/>
      <c r="K41" s="37"/>
    </row>
    <row r="42" spans="1:23" x14ac:dyDescent="0.25">
      <c r="A42" s="96" t="s">
        <v>603</v>
      </c>
      <c r="B42" s="96"/>
      <c r="C42" s="96"/>
      <c r="D42" s="96"/>
      <c r="E42" s="96"/>
      <c r="G42" s="96"/>
      <c r="H42" s="96"/>
      <c r="I42" s="96"/>
      <c r="J42" s="96"/>
      <c r="K42" s="96"/>
    </row>
    <row r="43" spans="1:23" x14ac:dyDescent="0.25">
      <c r="A43" s="121" t="s">
        <v>600</v>
      </c>
      <c r="B43" s="121"/>
      <c r="C43" s="121"/>
      <c r="D43" s="121"/>
      <c r="E43" s="121"/>
      <c r="G43" s="97"/>
      <c r="H43" s="99" t="s">
        <v>601</v>
      </c>
      <c r="I43" s="97"/>
      <c r="J43" s="97"/>
      <c r="K43" s="97"/>
    </row>
    <row r="44" spans="1:23" x14ac:dyDescent="0.25">
      <c r="A44" s="21"/>
      <c r="B44" s="21"/>
      <c r="C44" s="21"/>
      <c r="D44" s="21"/>
      <c r="E44" s="21"/>
      <c r="G44" s="7"/>
      <c r="I44" s="15"/>
    </row>
    <row r="45" spans="1:23" x14ac:dyDescent="0.25">
      <c r="B45" s="76" t="s">
        <v>578</v>
      </c>
      <c r="C45" s="77" t="s">
        <v>579</v>
      </c>
      <c r="D45" s="78" t="s">
        <v>580</v>
      </c>
      <c r="G45" s="7"/>
      <c r="H45" s="76" t="s">
        <v>578</v>
      </c>
      <c r="I45" s="77" t="s">
        <v>579</v>
      </c>
      <c r="J45" s="78" t="s">
        <v>580</v>
      </c>
    </row>
    <row r="46" spans="1:23" x14ac:dyDescent="0.25">
      <c r="B46" s="79" t="s">
        <v>582</v>
      </c>
      <c r="C46" s="137" t="e">
        <f>E28</f>
        <v>#N/A</v>
      </c>
      <c r="D46" s="141"/>
      <c r="H46" s="79" t="s">
        <v>582</v>
      </c>
      <c r="I46" s="63" t="e">
        <f>IF($C$16&lt;(SUM($C$10:$C$14)),"ERROR, VERIFY TOTAL FOOD SERVICE PROGRAM REVENUES AMOUNT (C16)",MIN(((C10/$C$16)*$I$34),E10))</f>
        <v>#DIV/0!</v>
      </c>
      <c r="J46" s="80"/>
    </row>
    <row r="47" spans="1:23" x14ac:dyDescent="0.25">
      <c r="B47" s="79" t="s">
        <v>583</v>
      </c>
      <c r="C47" s="137" t="e">
        <f>E29</f>
        <v>#N/A</v>
      </c>
      <c r="D47" s="141"/>
      <c r="H47" s="79" t="s">
        <v>583</v>
      </c>
      <c r="I47" s="63" t="e">
        <f>IF($C$16&lt;(SUM($C$10:$C$14)),"ERROR, VERIFY TOTAL FOOD SERVICE PROGRAM REVENUES AMOUNT (C16)",MIN(((C11/$C$16)*$I$34),E11))</f>
        <v>#DIV/0!</v>
      </c>
      <c r="J47" s="80"/>
    </row>
    <row r="48" spans="1:23" s="33" customFormat="1" x14ac:dyDescent="0.25">
      <c r="A48" s="7"/>
      <c r="B48" s="79" t="s">
        <v>615</v>
      </c>
      <c r="C48" s="137" t="e">
        <f>E30</f>
        <v>#N/A</v>
      </c>
      <c r="D48" s="141"/>
      <c r="E48" s="12"/>
      <c r="F48" s="9"/>
      <c r="G48" s="8"/>
      <c r="H48" s="79" t="s">
        <v>615</v>
      </c>
      <c r="I48" s="63" t="e">
        <f>IF($C$16&lt;(SUM($C$10:$C$14)),"ERROR, VERIFY TOTAL FOOD SERVICE PROGRAM REVENUES AMOUNT (C16)",MIN(((C12/$C$16)*$I$34),E12))</f>
        <v>#DIV/0!</v>
      </c>
      <c r="J48" s="80"/>
      <c r="K48" s="8"/>
      <c r="L48" s="8"/>
      <c r="M48" s="8"/>
      <c r="N48" s="8"/>
      <c r="O48" s="8"/>
      <c r="P48" s="8"/>
      <c r="Q48" s="8"/>
      <c r="R48" s="8"/>
      <c r="S48" s="8"/>
      <c r="T48" s="8"/>
      <c r="U48" s="8"/>
      <c r="V48" s="8"/>
      <c r="W48" s="8"/>
    </row>
    <row r="49" spans="1:23" x14ac:dyDescent="0.25">
      <c r="B49" s="79" t="s">
        <v>584</v>
      </c>
      <c r="C49" s="137" t="e">
        <f>E31</f>
        <v>#N/A</v>
      </c>
      <c r="D49" s="141"/>
      <c r="H49" s="79" t="s">
        <v>584</v>
      </c>
      <c r="I49" s="63" t="e">
        <f>IF($C$16&lt;(SUM($C$10:$C$14)),"ERROR, VERIFY TOTAL FOOD SERVICE PROGRAM REVENUES AMOUNT (C16)",MIN(((C13/$C$16)*$I$34),E13))</f>
        <v>#DIV/0!</v>
      </c>
      <c r="J49" s="80"/>
    </row>
    <row r="50" spans="1:23" x14ac:dyDescent="0.25">
      <c r="B50" s="79" t="s">
        <v>585</v>
      </c>
      <c r="C50" s="137" t="e">
        <f>E32</f>
        <v>#N/A</v>
      </c>
      <c r="D50" s="141"/>
      <c r="H50" s="79" t="s">
        <v>585</v>
      </c>
      <c r="I50" s="63" t="e">
        <f>IF($C$16&lt;(SUM($C$10:$C$14)),"ERROR, VERIFY TOTAL FOOD SERVICE PROGRAM REVENUES AMOUNT (C16)",MIN(((C14/$C$16)*$I$34),E14))</f>
        <v>#DIV/0!</v>
      </c>
      <c r="J50" s="80"/>
      <c r="S50" s="33"/>
      <c r="T50" s="33"/>
      <c r="U50" s="33"/>
      <c r="V50" s="33"/>
      <c r="W50" s="33"/>
    </row>
    <row r="51" spans="1:23" ht="31.5" x14ac:dyDescent="0.25">
      <c r="A51" s="8"/>
      <c r="B51" s="81" t="s">
        <v>591</v>
      </c>
      <c r="C51" s="137"/>
      <c r="D51" s="142" t="e">
        <f>E28+E29+E30+E31+E32</f>
        <v>#N/A</v>
      </c>
      <c r="H51" s="79" t="s">
        <v>598</v>
      </c>
      <c r="I51" s="63" t="e">
        <f>IF($C$16&lt;(SUM($C$10:$C$14)),"ERROR, VERIFY TOTAL FOOD SERVICE PROGRAM REVENUES AMOUNT (C16)",IF(SUM(I46:I50)&gt;=I34,"0",I34-SUM(I46:I50)))</f>
        <v>#DIV/0!</v>
      </c>
      <c r="J51" s="80"/>
    </row>
    <row r="52" spans="1:23" ht="31.5" x14ac:dyDescent="0.25">
      <c r="A52" s="22"/>
      <c r="B52" s="83" t="s">
        <v>607</v>
      </c>
      <c r="C52" s="137" t="e">
        <f>SUM(C46:C51)</f>
        <v>#N/A</v>
      </c>
      <c r="D52" s="142" t="e">
        <f>SUM(D46:D51)</f>
        <v>#N/A</v>
      </c>
      <c r="E52" s="43" t="s">
        <v>604</v>
      </c>
      <c r="H52" s="81" t="s">
        <v>586</v>
      </c>
      <c r="I52" s="75"/>
      <c r="J52" s="82" t="e">
        <f>IF($C$16&lt;SUM($C$10:$C$14),"ERROR, VERIFY TOTAL FOOD SERVICE PROGRAM REVENUES (C16)",I34)</f>
        <v>#N/A</v>
      </c>
      <c r="L52" s="33"/>
      <c r="M52" s="33"/>
      <c r="N52" s="33"/>
      <c r="O52" s="33"/>
      <c r="P52" s="33"/>
      <c r="Q52" s="33"/>
      <c r="R52" s="33"/>
    </row>
    <row r="53" spans="1:23" x14ac:dyDescent="0.25">
      <c r="A53" s="29"/>
      <c r="B53" s="29"/>
      <c r="C53" s="30"/>
      <c r="D53" s="31"/>
      <c r="E53" s="32"/>
      <c r="G53" s="33"/>
      <c r="H53" s="83" t="s">
        <v>607</v>
      </c>
      <c r="I53" s="75" t="e">
        <f>SUM(I46:I52)</f>
        <v>#DIV/0!</v>
      </c>
      <c r="J53" s="82" t="e">
        <f>SUM(J46:J52)</f>
        <v>#N/A</v>
      </c>
      <c r="K53" s="43" t="s">
        <v>604</v>
      </c>
    </row>
    <row r="54" spans="1:23" x14ac:dyDescent="0.25">
      <c r="A54" s="22"/>
      <c r="B54" s="22"/>
      <c r="C54" s="24"/>
      <c r="D54" s="25"/>
      <c r="H54" s="22"/>
      <c r="I54" s="18"/>
      <c r="J54" s="23"/>
    </row>
    <row r="55" spans="1:23" x14ac:dyDescent="0.25">
      <c r="A55" s="8"/>
      <c r="B55" s="76" t="s">
        <v>581</v>
      </c>
      <c r="C55" s="84" t="s">
        <v>579</v>
      </c>
      <c r="D55" s="85" t="s">
        <v>580</v>
      </c>
      <c r="H55" s="76" t="s">
        <v>581</v>
      </c>
      <c r="I55" s="84" t="s">
        <v>579</v>
      </c>
      <c r="J55" s="85" t="s">
        <v>580</v>
      </c>
    </row>
    <row r="56" spans="1:23" ht="31.5" x14ac:dyDescent="0.25">
      <c r="A56" s="8"/>
      <c r="B56" s="86" t="s">
        <v>592</v>
      </c>
      <c r="C56" s="137" t="e">
        <f>E28+E29+E30+E31+E32</f>
        <v>#N/A</v>
      </c>
      <c r="D56" s="142"/>
      <c r="H56" s="86" t="s">
        <v>592</v>
      </c>
      <c r="I56" s="75" t="e">
        <f>IF($C$16&lt;SUM($C$10:$C$14),"ERROR, VERIFY TOTAL FOOD SERVICE PROGRAM REVENUES (C16)",I34)</f>
        <v>#N/A</v>
      </c>
      <c r="J56" s="82"/>
    </row>
    <row r="57" spans="1:23" x14ac:dyDescent="0.25">
      <c r="A57" s="22"/>
      <c r="B57" s="79" t="s">
        <v>608</v>
      </c>
      <c r="C57" s="137"/>
      <c r="D57" s="142" t="e">
        <f>E28+E29+E30+E31+E32</f>
        <v>#N/A</v>
      </c>
      <c r="H57" s="79" t="s">
        <v>608</v>
      </c>
      <c r="I57" s="75"/>
      <c r="J57" s="82" t="e">
        <f>IF($C$16&lt;SUM($C$10:$C$14),"ERROR, VERIFY TOTAL FOOD SERVICE PROGRAM REVENUES (C16)",I34)</f>
        <v>#N/A</v>
      </c>
    </row>
    <row r="58" spans="1:23" x14ac:dyDescent="0.25">
      <c r="A58" s="8"/>
      <c r="B58" s="83" t="s">
        <v>607</v>
      </c>
      <c r="C58" s="137" t="e">
        <f>SUM(C56:C57)</f>
        <v>#N/A</v>
      </c>
      <c r="D58" s="142" t="e">
        <f>SUM(D56:D57)</f>
        <v>#N/A</v>
      </c>
      <c r="E58" s="43" t="s">
        <v>604</v>
      </c>
      <c r="H58" s="83" t="s">
        <v>607</v>
      </c>
      <c r="I58" s="75" t="e">
        <f>SUM(I56:I57)</f>
        <v>#N/A</v>
      </c>
      <c r="J58" s="82" t="e">
        <f>SUM(J56:J57)</f>
        <v>#N/A</v>
      </c>
      <c r="K58" s="43" t="s">
        <v>604</v>
      </c>
    </row>
    <row r="59" spans="1:23" x14ac:dyDescent="0.25">
      <c r="C59" s="24"/>
      <c r="D59" s="25"/>
      <c r="E59" s="41"/>
    </row>
    <row r="60" spans="1:23" x14ac:dyDescent="0.25">
      <c r="C60" s="24"/>
      <c r="D60" s="25"/>
      <c r="E60" s="15"/>
    </row>
    <row r="61" spans="1:23" x14ac:dyDescent="0.25">
      <c r="E61" s="15"/>
    </row>
    <row r="62" spans="1:23" x14ac:dyDescent="0.25">
      <c r="E62" s="15"/>
    </row>
    <row r="63" spans="1:23" x14ac:dyDescent="0.25">
      <c r="E63" s="15"/>
    </row>
    <row r="64" spans="1:23" x14ac:dyDescent="0.25">
      <c r="E64" s="15"/>
    </row>
    <row r="65" spans="5:5" x14ac:dyDescent="0.25">
      <c r="E65" s="15"/>
    </row>
    <row r="66" spans="5:5" x14ac:dyDescent="0.25">
      <c r="E66" s="15"/>
    </row>
    <row r="67" spans="5:5" x14ac:dyDescent="0.25">
      <c r="E67" s="15"/>
    </row>
    <row r="68" spans="5:5" x14ac:dyDescent="0.25">
      <c r="E68" s="15"/>
    </row>
  </sheetData>
  <sheetProtection algorithmName="SHA-512" hashValue="zI9W8lxCqac/kPspKLf8LbVJtRBVReHwfGze2MIm2TQg/0qiHpqObHDlX/FzKgVrQJwPFBPrF2b8ecyzTtv3iA==" saltValue="iH8+TsCTNxSdnmw0Z6ctdw==" spinCount="100000" sheet="1" formatRows="0" selectLockedCells="1"/>
  <mergeCells count="7">
    <mergeCell ref="A43:E43"/>
    <mergeCell ref="A4:E7"/>
    <mergeCell ref="A8:B8"/>
    <mergeCell ref="A9:B9"/>
    <mergeCell ref="G25:K25"/>
    <mergeCell ref="A24:K24"/>
    <mergeCell ref="A25:E25"/>
  </mergeCells>
  <dataValidations count="2">
    <dataValidation type="decimal" allowBlank="1" showErrorMessage="1" error="This cell only accepts numerical characters." sqref="C10:D14 C16:D16 D18:D20" xr:uid="{AE2C915C-6581-401F-820C-DE7249416959}">
      <formula1>0</formula1>
      <formula2>9.99999999999999E+29</formula2>
    </dataValidation>
    <dataValidation type="decimal" allowBlank="1" showErrorMessage="1" error="This cell only accepts numerical characters." sqref="D21" xr:uid="{75CCD3C8-31F8-4BCC-B5C5-AD5EB99F8522}">
      <formula1>0</formula1>
      <formula2>9.99999999999999E+35</formula2>
    </dataValidation>
  </dataValidations>
  <pageMargins left="0.7" right="0.7" top="0.75" bottom="0.75" header="0.3" footer="0.3"/>
  <pageSetup scale="57" orientation="portrait" r:id="rId1"/>
  <colBreaks count="1" manualBreakCount="1">
    <brk id="6" max="56" man="1"/>
  </colBreaks>
  <extLst>
    <ext xmlns:x14="http://schemas.microsoft.com/office/spreadsheetml/2009/9/main" uri="{CCE6A557-97BC-4b89-ADB6-D9C93CAAB3DF}">
      <x14:dataValidations xmlns:xm="http://schemas.microsoft.com/office/excel/2006/main" count="1">
        <x14:dataValidation type="list" allowBlank="1" showInputMessage="1" showErrorMessage="1" prompt="Select district" xr:uid="{9AE390B5-FFBA-4F48-84D4-EA6C4EA02665}">
          <x14:formula1>
            <xm:f>'2025-26 Unrestricted IDC Rates'!$B$5:$B$330</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2741-51C6-4BFA-A50E-9C9698879D0C}">
  <dimension ref="A1:S29"/>
  <sheetViews>
    <sheetView topLeftCell="A9" zoomScale="75" zoomScaleNormal="75" workbookViewId="0">
      <selection activeCell="E15" sqref="E15"/>
    </sheetView>
  </sheetViews>
  <sheetFormatPr defaultRowHeight="15" x14ac:dyDescent="0.25"/>
  <cols>
    <col min="1" max="1" width="50.7109375" customWidth="1"/>
    <col min="2" max="2" width="20.140625" customWidth="1"/>
    <col min="3" max="3" width="17.42578125" customWidth="1"/>
    <col min="4" max="4" width="18.7109375" customWidth="1"/>
    <col min="5" max="5" width="119.28515625" customWidth="1"/>
  </cols>
  <sheetData>
    <row r="1" spans="1:19" ht="15.75" x14ac:dyDescent="0.25">
      <c r="A1" s="2" t="s">
        <v>725</v>
      </c>
      <c r="B1" s="2"/>
      <c r="C1" s="2"/>
      <c r="D1" s="2"/>
      <c r="E1" s="2"/>
    </row>
    <row r="2" spans="1:19" ht="15.75" x14ac:dyDescent="0.25">
      <c r="A2" s="8" t="s">
        <v>747</v>
      </c>
      <c r="B2" s="2"/>
      <c r="C2" s="2"/>
      <c r="D2" s="2"/>
      <c r="E2" s="2"/>
    </row>
    <row r="3" spans="1:19" ht="8.25" customHeight="1" x14ac:dyDescent="0.25">
      <c r="A3" s="3"/>
      <c r="B3" s="4"/>
      <c r="C3" s="5"/>
      <c r="D3" s="4"/>
      <c r="E3" s="6"/>
    </row>
    <row r="4" spans="1:19" ht="15" customHeight="1" x14ac:dyDescent="0.25">
      <c r="A4" s="126" t="s">
        <v>746</v>
      </c>
      <c r="B4" s="127"/>
      <c r="C4" s="127"/>
      <c r="D4" s="127"/>
      <c r="E4" s="128"/>
      <c r="G4" s="110"/>
      <c r="H4" s="110"/>
      <c r="I4" s="110"/>
      <c r="J4" s="110"/>
      <c r="K4" s="110"/>
      <c r="L4" s="110"/>
      <c r="M4" s="110"/>
      <c r="N4" s="110"/>
      <c r="O4" s="110"/>
      <c r="P4" s="110"/>
      <c r="Q4" s="110"/>
      <c r="R4" s="110"/>
      <c r="S4" s="110"/>
    </row>
    <row r="5" spans="1:19" ht="15" customHeight="1" x14ac:dyDescent="0.25">
      <c r="A5" s="129"/>
      <c r="B5" s="130"/>
      <c r="C5" s="130"/>
      <c r="D5" s="130"/>
      <c r="E5" s="131"/>
      <c r="G5" s="110"/>
      <c r="H5" s="110"/>
      <c r="I5" s="110"/>
      <c r="J5" s="110"/>
      <c r="K5" s="110"/>
      <c r="L5" s="110"/>
      <c r="M5" s="110"/>
      <c r="N5" s="110"/>
      <c r="O5" s="110"/>
      <c r="P5" s="110"/>
      <c r="Q5" s="110"/>
      <c r="R5" s="110"/>
      <c r="S5" s="110"/>
    </row>
    <row r="6" spans="1:19" ht="150.75" customHeight="1" x14ac:dyDescent="0.25">
      <c r="A6" s="129"/>
      <c r="B6" s="130"/>
      <c r="C6" s="130"/>
      <c r="D6" s="130"/>
      <c r="E6" s="131"/>
      <c r="G6" s="110"/>
      <c r="H6" s="110"/>
      <c r="I6" s="110"/>
      <c r="J6" s="110"/>
      <c r="K6" s="110"/>
      <c r="L6" s="110"/>
      <c r="M6" s="110"/>
      <c r="N6" s="110"/>
      <c r="O6" s="110"/>
      <c r="P6" s="110"/>
      <c r="Q6" s="110"/>
      <c r="R6" s="110"/>
      <c r="S6" s="110"/>
    </row>
    <row r="7" spans="1:19" ht="3" customHeight="1" x14ac:dyDescent="0.25">
      <c r="A7" s="132"/>
      <c r="B7" s="133"/>
      <c r="C7" s="133"/>
      <c r="D7" s="133"/>
      <c r="E7" s="134"/>
      <c r="G7" s="110"/>
      <c r="H7" s="110"/>
      <c r="I7" s="110"/>
      <c r="J7" s="110"/>
      <c r="K7" s="110"/>
      <c r="L7" s="110"/>
      <c r="M7" s="110"/>
      <c r="N7" s="110"/>
      <c r="O7" s="110"/>
      <c r="P7" s="110"/>
      <c r="Q7" s="110"/>
      <c r="R7" s="110"/>
      <c r="S7" s="110"/>
    </row>
    <row r="8" spans="1:19" ht="46.5" customHeight="1" thickBot="1" x14ac:dyDescent="0.4">
      <c r="A8" s="108" t="s">
        <v>739</v>
      </c>
      <c r="B8" s="108" t="s">
        <v>726</v>
      </c>
      <c r="C8" s="108" t="s">
        <v>727</v>
      </c>
      <c r="D8" s="108" t="s">
        <v>728</v>
      </c>
      <c r="E8" s="108"/>
    </row>
    <row r="9" spans="1:19" ht="57" customHeight="1" thickBot="1" x14ac:dyDescent="0.4">
      <c r="A9" s="112" t="s">
        <v>729</v>
      </c>
      <c r="B9" s="113" t="s">
        <v>730</v>
      </c>
      <c r="C9" s="113" t="s">
        <v>731</v>
      </c>
      <c r="D9" s="113" t="s">
        <v>732</v>
      </c>
      <c r="E9" s="114" t="s">
        <v>734</v>
      </c>
    </row>
    <row r="10" spans="1:19" ht="30" customHeight="1" x14ac:dyDescent="0.35">
      <c r="A10" s="100"/>
      <c r="B10" s="105"/>
      <c r="C10" s="106">
        <f>IF(B10&gt;=50000,"$50,000.00",B10)</f>
        <v>0</v>
      </c>
      <c r="D10" s="107">
        <f>IF(C10&gt;50000,B10-C10,0)</f>
        <v>0</v>
      </c>
      <c r="E10" s="101"/>
    </row>
    <row r="11" spans="1:19" ht="21" x14ac:dyDescent="0.25">
      <c r="A11" s="101"/>
      <c r="B11" s="105"/>
      <c r="C11" s="106">
        <f t="shared" ref="C11:C20" si="0">IF(B11&gt;=50000,"$50,000.00",B11)</f>
        <v>0</v>
      </c>
      <c r="D11" s="107">
        <f t="shared" ref="D11:D20" si="1">IF(C11&gt;50000,B11-C11,0)</f>
        <v>0</v>
      </c>
      <c r="E11" s="101"/>
    </row>
    <row r="12" spans="1:19" ht="21" x14ac:dyDescent="0.25">
      <c r="A12" s="101"/>
      <c r="B12" s="105"/>
      <c r="C12" s="106">
        <f t="shared" si="0"/>
        <v>0</v>
      </c>
      <c r="D12" s="107">
        <f t="shared" si="1"/>
        <v>0</v>
      </c>
      <c r="E12" s="101"/>
    </row>
    <row r="13" spans="1:19" ht="21" x14ac:dyDescent="0.25">
      <c r="A13" s="101"/>
      <c r="B13" s="105"/>
      <c r="C13" s="106">
        <f t="shared" si="0"/>
        <v>0</v>
      </c>
      <c r="D13" s="107">
        <f t="shared" si="1"/>
        <v>0</v>
      </c>
      <c r="E13" s="101"/>
    </row>
    <row r="14" spans="1:19" ht="21" x14ac:dyDescent="0.25">
      <c r="A14" s="101"/>
      <c r="B14" s="105"/>
      <c r="C14" s="106">
        <f t="shared" si="0"/>
        <v>0</v>
      </c>
      <c r="D14" s="107">
        <f t="shared" si="1"/>
        <v>0</v>
      </c>
      <c r="E14" s="101"/>
    </row>
    <row r="15" spans="1:19" ht="21" x14ac:dyDescent="0.25">
      <c r="A15" s="101"/>
      <c r="B15" s="105"/>
      <c r="C15" s="106">
        <f t="shared" si="0"/>
        <v>0</v>
      </c>
      <c r="D15" s="107">
        <f t="shared" si="1"/>
        <v>0</v>
      </c>
      <c r="E15" s="101"/>
    </row>
    <row r="16" spans="1:19" ht="21" x14ac:dyDescent="0.25">
      <c r="A16" s="101"/>
      <c r="B16" s="105"/>
      <c r="C16" s="106">
        <f t="shared" si="0"/>
        <v>0</v>
      </c>
      <c r="D16" s="107">
        <f t="shared" si="1"/>
        <v>0</v>
      </c>
      <c r="E16" s="101"/>
    </row>
    <row r="17" spans="1:5" ht="21" x14ac:dyDescent="0.25">
      <c r="A17" s="101"/>
      <c r="B17" s="105"/>
      <c r="C17" s="106">
        <f t="shared" si="0"/>
        <v>0</v>
      </c>
      <c r="D17" s="107">
        <f t="shared" si="1"/>
        <v>0</v>
      </c>
      <c r="E17" s="101"/>
    </row>
    <row r="18" spans="1:5" ht="21" x14ac:dyDescent="0.25">
      <c r="A18" s="101"/>
      <c r="B18" s="105"/>
      <c r="C18" s="106">
        <f t="shared" si="0"/>
        <v>0</v>
      </c>
      <c r="D18" s="107">
        <f t="shared" si="1"/>
        <v>0</v>
      </c>
      <c r="E18" s="101"/>
    </row>
    <row r="19" spans="1:5" ht="21" x14ac:dyDescent="0.25">
      <c r="A19" s="101"/>
      <c r="B19" s="105"/>
      <c r="C19" s="106">
        <f t="shared" si="0"/>
        <v>0</v>
      </c>
      <c r="D19" s="107">
        <f t="shared" si="1"/>
        <v>0</v>
      </c>
      <c r="E19" s="101"/>
    </row>
    <row r="20" spans="1:5" ht="21" x14ac:dyDescent="0.25">
      <c r="A20" s="101"/>
      <c r="B20" s="105"/>
      <c r="C20" s="106">
        <f t="shared" si="0"/>
        <v>0</v>
      </c>
      <c r="D20" s="107">
        <f t="shared" si="1"/>
        <v>0</v>
      </c>
      <c r="E20" s="101"/>
    </row>
    <row r="21" spans="1:5" ht="21.75" thickBot="1" x14ac:dyDescent="0.4">
      <c r="A21" s="117"/>
      <c r="B21" s="118"/>
      <c r="C21" s="115" t="s">
        <v>733</v>
      </c>
      <c r="D21" s="109">
        <f>SUM(D10:D20)</f>
        <v>0</v>
      </c>
      <c r="E21" s="116" t="s">
        <v>742</v>
      </c>
    </row>
    <row r="24" spans="1:5" ht="21" x14ac:dyDescent="0.25">
      <c r="A24" s="135" t="s">
        <v>735</v>
      </c>
      <c r="B24" s="135"/>
      <c r="C24" s="135"/>
      <c r="D24" s="135"/>
    </row>
    <row r="25" spans="1:5" ht="42.75" thickBot="1" x14ac:dyDescent="0.3">
      <c r="A25" s="102" t="s">
        <v>739</v>
      </c>
      <c r="B25" s="102" t="s">
        <v>726</v>
      </c>
      <c r="C25" s="102" t="s">
        <v>727</v>
      </c>
      <c r="D25" s="102" t="s">
        <v>728</v>
      </c>
    </row>
    <row r="26" spans="1:5" ht="21" x14ac:dyDescent="0.35">
      <c r="A26" s="101" t="s">
        <v>736</v>
      </c>
      <c r="B26" s="104">
        <v>100000</v>
      </c>
      <c r="C26" s="103" t="str">
        <f>IF(B26&gt;=50000,"$50,000.00",B26)</f>
        <v>$50,000.00</v>
      </c>
      <c r="D26" s="103">
        <f>IF(C26&gt;50000,B26-C26,0)</f>
        <v>50000</v>
      </c>
    </row>
    <row r="27" spans="1:5" ht="21" x14ac:dyDescent="0.35">
      <c r="A27" s="101" t="s">
        <v>744</v>
      </c>
      <c r="B27" s="104">
        <v>55000</v>
      </c>
      <c r="C27" s="103" t="str">
        <f t="shared" ref="C27:C28" si="2">IF(B27&gt;=50000,"$50,000.00",B27)</f>
        <v>$50,000.00</v>
      </c>
      <c r="D27" s="103">
        <f t="shared" ref="D27:D28" si="3">IF(C27&gt;50000,B27-C27,0)</f>
        <v>5000</v>
      </c>
    </row>
    <row r="28" spans="1:5" ht="21" x14ac:dyDescent="0.35">
      <c r="A28" s="101" t="s">
        <v>745</v>
      </c>
      <c r="B28" s="104">
        <v>48000</v>
      </c>
      <c r="C28" s="103">
        <f t="shared" si="2"/>
        <v>48000</v>
      </c>
      <c r="D28" s="103">
        <f t="shared" si="3"/>
        <v>0</v>
      </c>
    </row>
    <row r="29" spans="1:5" ht="21.75" thickBot="1" x14ac:dyDescent="0.4">
      <c r="A29" s="120"/>
      <c r="B29" s="119"/>
      <c r="C29" s="119" t="s">
        <v>737</v>
      </c>
      <c r="D29" s="119">
        <f>SUM(D26:D28)</f>
        <v>55000</v>
      </c>
    </row>
  </sheetData>
  <sheetProtection algorithmName="SHA-512" hashValue="461lEnicBSmY1EVNrcPZSFerTSMHRT5XpvC7p16awXfnt4/1jfbCMFC6jZnV5FEIeJ1v/2IdooWPgi5CTuBy4Q==" saltValue="3CeiSxxhmolNIuydsbpPlg==" spinCount="100000" sheet="1" formatCells="0" selectLockedCells="1"/>
  <mergeCells count="2">
    <mergeCell ref="A4:E7"/>
    <mergeCell ref="A24:D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3AF8-348A-43E0-AC57-E2EBA3ACDAD8}">
  <dimension ref="A1:J341"/>
  <sheetViews>
    <sheetView workbookViewId="0">
      <pane xSplit="2" ySplit="5" topLeftCell="C327" activePane="bottomRight" state="frozen"/>
      <selection activeCell="F22" sqref="F22"/>
      <selection pane="topRight" activeCell="F22" sqref="F22"/>
      <selection pane="bottomLeft" activeCell="F22" sqref="F22"/>
      <selection pane="bottomRight" activeCell="C6" sqref="C6"/>
    </sheetView>
  </sheetViews>
  <sheetFormatPr defaultColWidth="8.85546875" defaultRowHeight="12.75" x14ac:dyDescent="0.2"/>
  <cols>
    <col min="1" max="1" width="9.140625" style="94" customWidth="1"/>
    <col min="2" max="2" width="33.42578125" style="94" bestFit="1" customWidth="1"/>
    <col min="3" max="3" width="14.5703125" style="95" customWidth="1"/>
    <col min="4" max="4" width="15.5703125" style="26" bestFit="1" customWidth="1"/>
    <col min="5" max="6" width="8.85546875" style="26"/>
    <col min="7" max="7" width="33.85546875" style="26" bestFit="1" customWidth="1"/>
    <col min="8" max="8" width="8.85546875" style="55"/>
    <col min="9" max="9" width="9.5703125" style="55" bestFit="1" customWidth="1"/>
    <col min="10" max="10" width="10.5703125" style="55" bestFit="1" customWidth="1"/>
    <col min="11" max="16384" width="8.85546875" style="55"/>
  </cols>
  <sheetData>
    <row r="1" spans="1:10" x14ac:dyDescent="0.2">
      <c r="A1" s="136" t="s">
        <v>616</v>
      </c>
      <c r="B1" s="136"/>
      <c r="C1" s="136"/>
    </row>
    <row r="2" spans="1:10" x14ac:dyDescent="0.2">
      <c r="A2" s="136" t="s">
        <v>617</v>
      </c>
      <c r="B2" s="136"/>
      <c r="C2" s="136"/>
    </row>
    <row r="4" spans="1:10" s="56" customFormat="1" ht="38.25" x14ac:dyDescent="0.2">
      <c r="A4" s="87" t="s">
        <v>3</v>
      </c>
      <c r="B4" s="87" t="s">
        <v>4</v>
      </c>
      <c r="C4" s="88" t="s">
        <v>5</v>
      </c>
      <c r="D4" s="27"/>
      <c r="E4" s="27"/>
      <c r="F4" s="27"/>
      <c r="G4" s="27"/>
    </row>
    <row r="5" spans="1:10" x14ac:dyDescent="0.2">
      <c r="A5" s="89"/>
      <c r="B5" s="89"/>
      <c r="C5" s="90"/>
    </row>
    <row r="6" spans="1:10" ht="15" x14ac:dyDescent="0.25">
      <c r="A6" s="89" t="s">
        <v>6</v>
      </c>
      <c r="B6" s="89" t="s">
        <v>7</v>
      </c>
      <c r="C6" s="91">
        <v>8.9900000000000008E-2</v>
      </c>
      <c r="D6" s="57"/>
      <c r="E6"/>
      <c r="F6" s="28"/>
      <c r="G6" s="28"/>
      <c r="H6" s="58"/>
      <c r="I6" s="59"/>
      <c r="J6" s="59"/>
    </row>
    <row r="7" spans="1:10" ht="15" x14ac:dyDescent="0.25">
      <c r="A7" s="89" t="s">
        <v>8</v>
      </c>
      <c r="B7" s="89" t="s">
        <v>9</v>
      </c>
      <c r="C7" s="91">
        <v>0.1085</v>
      </c>
      <c r="D7" s="57"/>
      <c r="E7"/>
      <c r="F7" s="28"/>
      <c r="G7" s="28"/>
      <c r="H7" s="58"/>
      <c r="I7" s="59"/>
      <c r="J7" s="59"/>
    </row>
    <row r="8" spans="1:10" ht="15" x14ac:dyDescent="0.25">
      <c r="A8" s="89" t="s">
        <v>10</v>
      </c>
      <c r="B8" s="89" t="s">
        <v>11</v>
      </c>
      <c r="C8" s="91">
        <v>0.1389</v>
      </c>
      <c r="D8" s="57"/>
      <c r="E8"/>
      <c r="F8" s="28"/>
      <c r="G8" s="28"/>
      <c r="H8" s="58"/>
      <c r="I8" s="59"/>
      <c r="J8" s="59"/>
    </row>
    <row r="9" spans="1:10" ht="15" x14ac:dyDescent="0.25">
      <c r="A9" s="89" t="s">
        <v>12</v>
      </c>
      <c r="B9" s="89" t="s">
        <v>13</v>
      </c>
      <c r="C9" s="91">
        <v>0.12</v>
      </c>
      <c r="D9" s="57"/>
      <c r="E9"/>
      <c r="F9" s="28"/>
      <c r="G9" s="28"/>
      <c r="H9" s="58"/>
      <c r="I9" s="59"/>
      <c r="J9" s="59"/>
    </row>
    <row r="10" spans="1:10" ht="15" x14ac:dyDescent="0.25">
      <c r="A10" s="89" t="s">
        <v>14</v>
      </c>
      <c r="B10" s="89" t="s">
        <v>15</v>
      </c>
      <c r="C10" s="91">
        <v>5.45E-2</v>
      </c>
      <c r="D10" s="57"/>
      <c r="E10"/>
      <c r="F10" s="28"/>
      <c r="G10" s="28"/>
      <c r="H10" s="58"/>
      <c r="I10" s="59"/>
      <c r="J10" s="59"/>
    </row>
    <row r="11" spans="1:10" ht="15" x14ac:dyDescent="0.25">
      <c r="A11" s="89" t="s">
        <v>16</v>
      </c>
      <c r="B11" s="89" t="s">
        <v>17</v>
      </c>
      <c r="C11" s="91">
        <v>0.1067</v>
      </c>
      <c r="D11" s="57"/>
      <c r="E11"/>
      <c r="F11" s="28"/>
      <c r="G11" s="28"/>
      <c r="H11" s="58"/>
      <c r="I11" s="59"/>
      <c r="J11" s="59"/>
    </row>
    <row r="12" spans="1:10" ht="15" x14ac:dyDescent="0.25">
      <c r="A12" s="89" t="s">
        <v>18</v>
      </c>
      <c r="B12" s="89" t="s">
        <v>19</v>
      </c>
      <c r="C12" s="91">
        <v>0.1552</v>
      </c>
      <c r="D12" s="57"/>
      <c r="E12"/>
      <c r="F12" s="28"/>
      <c r="G12" s="28"/>
      <c r="H12" s="58"/>
      <c r="I12" s="59"/>
      <c r="J12" s="59"/>
    </row>
    <row r="13" spans="1:10" ht="15" x14ac:dyDescent="0.25">
      <c r="A13" s="89" t="s">
        <v>20</v>
      </c>
      <c r="B13" s="89" t="s">
        <v>21</v>
      </c>
      <c r="C13" s="91">
        <v>8.5699999999999998E-2</v>
      </c>
      <c r="D13" s="57"/>
      <c r="E13"/>
      <c r="F13" s="28"/>
      <c r="G13" s="28"/>
      <c r="H13" s="58"/>
      <c r="I13" s="59"/>
      <c r="J13" s="59"/>
    </row>
    <row r="14" spans="1:10" ht="15" x14ac:dyDescent="0.25">
      <c r="A14" s="89" t="s">
        <v>22</v>
      </c>
      <c r="B14" s="89" t="s">
        <v>23</v>
      </c>
      <c r="C14" s="91">
        <v>0.13589999999999999</v>
      </c>
      <c r="D14" s="57"/>
      <c r="E14"/>
      <c r="F14" s="28"/>
      <c r="G14" s="28"/>
      <c r="H14" s="58"/>
      <c r="I14" s="59"/>
      <c r="J14" s="59"/>
    </row>
    <row r="15" spans="1:10" ht="15" x14ac:dyDescent="0.25">
      <c r="A15" s="89" t="s">
        <v>24</v>
      </c>
      <c r="B15" s="89" t="s">
        <v>25</v>
      </c>
      <c r="C15" s="91">
        <v>0.1032</v>
      </c>
      <c r="D15" s="57"/>
      <c r="E15"/>
      <c r="F15" s="28"/>
      <c r="G15" s="28"/>
      <c r="H15" s="58"/>
      <c r="I15" s="59"/>
      <c r="J15" s="59"/>
    </row>
    <row r="16" spans="1:10" ht="15" x14ac:dyDescent="0.25">
      <c r="A16" s="89" t="s">
        <v>26</v>
      </c>
      <c r="B16" s="89" t="s">
        <v>27</v>
      </c>
      <c r="C16" s="91">
        <v>9.1499999999999998E-2</v>
      </c>
      <c r="D16" s="57"/>
      <c r="E16"/>
      <c r="F16" s="28"/>
      <c r="G16" s="28"/>
      <c r="H16" s="58"/>
      <c r="I16" s="59"/>
      <c r="J16" s="59"/>
    </row>
    <row r="17" spans="1:10" ht="15" x14ac:dyDescent="0.25">
      <c r="A17" s="89" t="s">
        <v>28</v>
      </c>
      <c r="B17" s="89" t="s">
        <v>29</v>
      </c>
      <c r="C17" s="91">
        <v>8.14E-2</v>
      </c>
      <c r="D17" s="57"/>
      <c r="E17"/>
      <c r="F17" s="28"/>
      <c r="G17" s="28"/>
      <c r="H17" s="58"/>
      <c r="I17" s="59"/>
      <c r="J17" s="59"/>
    </row>
    <row r="18" spans="1:10" ht="15" x14ac:dyDescent="0.25">
      <c r="A18" s="89" t="s">
        <v>30</v>
      </c>
      <c r="B18" s="89" t="s">
        <v>31</v>
      </c>
      <c r="C18" s="91">
        <v>0.1061</v>
      </c>
      <c r="D18" s="57"/>
      <c r="E18"/>
      <c r="F18" s="28"/>
      <c r="G18" s="28"/>
      <c r="H18" s="58"/>
      <c r="I18" s="59"/>
      <c r="J18" s="59"/>
    </row>
    <row r="19" spans="1:10" ht="15" x14ac:dyDescent="0.25">
      <c r="A19" s="89" t="s">
        <v>32</v>
      </c>
      <c r="B19" s="89" t="s">
        <v>33</v>
      </c>
      <c r="C19" s="91">
        <v>0.12390000000000001</v>
      </c>
      <c r="D19" s="57"/>
      <c r="E19"/>
      <c r="F19" s="28"/>
      <c r="G19" s="28"/>
      <c r="H19" s="58"/>
      <c r="I19" s="59"/>
      <c r="J19" s="59"/>
    </row>
    <row r="20" spans="1:10" ht="15" x14ac:dyDescent="0.25">
      <c r="A20" s="89" t="s">
        <v>34</v>
      </c>
      <c r="B20" s="89" t="s">
        <v>35</v>
      </c>
      <c r="C20" s="91">
        <v>8.8300000000000003E-2</v>
      </c>
      <c r="D20" s="57"/>
      <c r="E20"/>
      <c r="F20" s="28"/>
      <c r="G20" s="28"/>
      <c r="H20" s="58"/>
      <c r="I20" s="59"/>
      <c r="J20" s="59"/>
    </row>
    <row r="21" spans="1:10" ht="15" x14ac:dyDescent="0.25">
      <c r="A21" s="89" t="s">
        <v>36</v>
      </c>
      <c r="B21" s="89" t="s">
        <v>37</v>
      </c>
      <c r="C21" s="91">
        <v>9.2600000000000002E-2</v>
      </c>
      <c r="D21" s="57"/>
      <c r="E21"/>
      <c r="F21" s="28"/>
      <c r="G21" s="28"/>
      <c r="H21" s="58"/>
      <c r="I21" s="59"/>
      <c r="J21" s="59"/>
    </row>
    <row r="22" spans="1:10" ht="15" x14ac:dyDescent="0.25">
      <c r="A22" s="89" t="s">
        <v>38</v>
      </c>
      <c r="B22" s="89" t="s">
        <v>39</v>
      </c>
      <c r="C22" s="91">
        <v>0.11699999999999999</v>
      </c>
      <c r="D22" s="57"/>
      <c r="E22"/>
      <c r="F22" s="28"/>
      <c r="G22" s="28"/>
      <c r="H22" s="58"/>
      <c r="I22" s="59"/>
      <c r="J22" s="59"/>
    </row>
    <row r="23" spans="1:10" ht="15" x14ac:dyDescent="0.25">
      <c r="A23" s="89" t="s">
        <v>40</v>
      </c>
      <c r="B23" s="89" t="s">
        <v>41</v>
      </c>
      <c r="C23" s="91">
        <v>0.1076</v>
      </c>
      <c r="D23" s="57"/>
      <c r="E23"/>
      <c r="F23" s="28"/>
      <c r="G23" s="28"/>
      <c r="H23" s="58"/>
      <c r="I23" s="59"/>
      <c r="J23" s="59"/>
    </row>
    <row r="24" spans="1:10" ht="15" x14ac:dyDescent="0.25">
      <c r="A24" s="89" t="s">
        <v>42</v>
      </c>
      <c r="B24" s="89" t="s">
        <v>43</v>
      </c>
      <c r="C24" s="91">
        <v>0.11210000000000001</v>
      </c>
      <c r="D24" s="57"/>
      <c r="E24"/>
      <c r="F24" s="28"/>
      <c r="G24" s="28"/>
      <c r="H24" s="58"/>
      <c r="I24" s="59"/>
      <c r="J24" s="59"/>
    </row>
    <row r="25" spans="1:10" ht="15" x14ac:dyDescent="0.25">
      <c r="A25" s="89" t="s">
        <v>44</v>
      </c>
      <c r="B25" s="89" t="s">
        <v>45</v>
      </c>
      <c r="C25" s="91">
        <v>8.2899999999999988E-2</v>
      </c>
      <c r="D25" s="57"/>
      <c r="E25"/>
      <c r="F25" s="28"/>
      <c r="G25" s="28"/>
      <c r="H25" s="58"/>
      <c r="I25" s="59"/>
      <c r="J25" s="59"/>
    </row>
    <row r="26" spans="1:10" ht="15" x14ac:dyDescent="0.25">
      <c r="A26" s="89" t="s">
        <v>46</v>
      </c>
      <c r="B26" s="89" t="s">
        <v>47</v>
      </c>
      <c r="C26" s="91">
        <v>0.11359999999999999</v>
      </c>
      <c r="D26" s="57"/>
      <c r="E26"/>
      <c r="F26" s="28"/>
      <c r="G26" s="28"/>
      <c r="H26" s="58"/>
      <c r="I26" s="59"/>
      <c r="J26" s="59"/>
    </row>
    <row r="27" spans="1:10" ht="15" x14ac:dyDescent="0.25">
      <c r="A27" s="89" t="s">
        <v>48</v>
      </c>
      <c r="B27" s="89" t="s">
        <v>49</v>
      </c>
      <c r="C27" s="91">
        <v>0.1042</v>
      </c>
      <c r="D27" s="57"/>
      <c r="E27"/>
      <c r="F27" s="28"/>
      <c r="G27" s="28"/>
      <c r="H27" s="58"/>
      <c r="I27" s="59"/>
      <c r="J27" s="59"/>
    </row>
    <row r="28" spans="1:10" ht="15" x14ac:dyDescent="0.25">
      <c r="A28" s="89" t="s">
        <v>50</v>
      </c>
      <c r="B28" s="89" t="s">
        <v>51</v>
      </c>
      <c r="C28" s="91">
        <v>0.12390000000000001</v>
      </c>
      <c r="D28" s="57"/>
      <c r="E28"/>
      <c r="F28" s="28"/>
      <c r="G28" s="28"/>
      <c r="H28" s="58"/>
      <c r="I28" s="59"/>
      <c r="J28" s="59"/>
    </row>
    <row r="29" spans="1:10" ht="15" x14ac:dyDescent="0.25">
      <c r="A29" s="89" t="s">
        <v>52</v>
      </c>
      <c r="B29" s="89" t="s">
        <v>53</v>
      </c>
      <c r="C29" s="91">
        <v>0.16269999999999998</v>
      </c>
      <c r="D29" s="57"/>
      <c r="E29"/>
      <c r="F29" s="28"/>
      <c r="G29" s="28"/>
      <c r="H29" s="58"/>
      <c r="I29" s="59"/>
      <c r="J29" s="59"/>
    </row>
    <row r="30" spans="1:10" ht="15" x14ac:dyDescent="0.25">
      <c r="A30" s="89" t="s">
        <v>54</v>
      </c>
      <c r="B30" s="89" t="s">
        <v>55</v>
      </c>
      <c r="C30" s="91">
        <v>0.11449999999999999</v>
      </c>
      <c r="D30" s="57"/>
      <c r="E30"/>
      <c r="F30" s="28"/>
      <c r="G30" s="28"/>
      <c r="H30" s="58"/>
      <c r="I30" s="59"/>
      <c r="J30" s="59"/>
    </row>
    <row r="31" spans="1:10" ht="15" x14ac:dyDescent="0.25">
      <c r="A31" s="89" t="s">
        <v>56</v>
      </c>
      <c r="B31" s="89" t="s">
        <v>57</v>
      </c>
      <c r="C31" s="91">
        <v>0.1232</v>
      </c>
      <c r="D31" s="57"/>
      <c r="E31"/>
      <c r="F31" s="28"/>
      <c r="G31" s="28"/>
      <c r="H31" s="58"/>
      <c r="I31" s="59"/>
      <c r="J31" s="59"/>
    </row>
    <row r="32" spans="1:10" ht="15" x14ac:dyDescent="0.25">
      <c r="A32" s="89" t="s">
        <v>58</v>
      </c>
      <c r="B32" s="89" t="s">
        <v>59</v>
      </c>
      <c r="C32" s="91">
        <v>9.1799999999999993E-2</v>
      </c>
      <c r="D32" s="57"/>
      <c r="E32"/>
      <c r="F32" s="28"/>
      <c r="G32" s="28"/>
      <c r="H32" s="58"/>
      <c r="I32" s="59"/>
      <c r="J32" s="59"/>
    </row>
    <row r="33" spans="1:10" ht="15" x14ac:dyDescent="0.25">
      <c r="A33" s="89" t="s">
        <v>60</v>
      </c>
      <c r="B33" s="89" t="s">
        <v>61</v>
      </c>
      <c r="C33" s="91">
        <v>0.10460000000000001</v>
      </c>
      <c r="D33" s="57"/>
      <c r="E33"/>
      <c r="F33" s="28"/>
      <c r="G33" s="28"/>
      <c r="H33" s="58"/>
      <c r="I33" s="59"/>
      <c r="J33" s="59"/>
    </row>
    <row r="34" spans="1:10" ht="15" x14ac:dyDescent="0.25">
      <c r="A34" s="89" t="s">
        <v>62</v>
      </c>
      <c r="B34" s="89" t="s">
        <v>63</v>
      </c>
      <c r="C34" s="91">
        <v>8.8699999999999987E-2</v>
      </c>
      <c r="D34" s="57"/>
      <c r="E34"/>
      <c r="F34" s="28"/>
      <c r="G34" s="28"/>
      <c r="H34" s="58"/>
      <c r="I34" s="59"/>
      <c r="J34" s="59"/>
    </row>
    <row r="35" spans="1:10" ht="15" x14ac:dyDescent="0.25">
      <c r="A35" s="89" t="s">
        <v>64</v>
      </c>
      <c r="B35" s="89" t="s">
        <v>65</v>
      </c>
      <c r="C35" s="91">
        <v>5.7999999999999996E-2</v>
      </c>
      <c r="D35" s="57"/>
      <c r="E35"/>
      <c r="F35" s="28"/>
      <c r="G35" s="28"/>
      <c r="H35" s="58"/>
      <c r="I35" s="59"/>
      <c r="J35" s="59"/>
    </row>
    <row r="36" spans="1:10" ht="15" x14ac:dyDescent="0.25">
      <c r="A36" s="89" t="s">
        <v>66</v>
      </c>
      <c r="B36" s="89" t="s">
        <v>67</v>
      </c>
      <c r="C36" s="91">
        <v>0.1051</v>
      </c>
      <c r="D36" s="57"/>
      <c r="E36"/>
      <c r="F36" s="28"/>
      <c r="G36" s="28"/>
      <c r="H36" s="58"/>
      <c r="I36" s="59"/>
      <c r="J36" s="59"/>
    </row>
    <row r="37" spans="1:10" ht="15" x14ac:dyDescent="0.25">
      <c r="A37" s="89" t="s">
        <v>68</v>
      </c>
      <c r="B37" s="89" t="s">
        <v>69</v>
      </c>
      <c r="C37" s="91">
        <v>0.1288</v>
      </c>
      <c r="D37" s="57"/>
      <c r="E37"/>
      <c r="F37" s="28"/>
      <c r="G37" s="28"/>
      <c r="H37" s="58"/>
      <c r="I37" s="59"/>
      <c r="J37" s="59"/>
    </row>
    <row r="38" spans="1:10" ht="15" x14ac:dyDescent="0.25">
      <c r="A38" s="89" t="s">
        <v>70</v>
      </c>
      <c r="B38" s="89" t="s">
        <v>71</v>
      </c>
      <c r="C38" s="91">
        <v>0.1229</v>
      </c>
      <c r="D38" s="57"/>
      <c r="E38"/>
      <c r="F38" s="28"/>
      <c r="G38" s="28"/>
      <c r="H38" s="58"/>
      <c r="I38" s="59"/>
      <c r="J38" s="59"/>
    </row>
    <row r="39" spans="1:10" ht="15" x14ac:dyDescent="0.25">
      <c r="A39" s="89" t="s">
        <v>72</v>
      </c>
      <c r="B39" s="89" t="s">
        <v>73</v>
      </c>
      <c r="C39" s="91">
        <v>0.1363</v>
      </c>
      <c r="D39" s="57"/>
      <c r="E39"/>
      <c r="F39" s="28"/>
      <c r="G39" s="28"/>
      <c r="H39" s="58"/>
      <c r="I39" s="59"/>
      <c r="J39" s="59"/>
    </row>
    <row r="40" spans="1:10" ht="15" x14ac:dyDescent="0.25">
      <c r="A40" s="89" t="s">
        <v>74</v>
      </c>
      <c r="B40" s="89" t="s">
        <v>75</v>
      </c>
      <c r="C40" s="91">
        <v>0.13800000000000001</v>
      </c>
      <c r="D40" s="57"/>
      <c r="E40"/>
      <c r="F40" s="28"/>
      <c r="G40" s="28"/>
      <c r="H40" s="58"/>
      <c r="I40" s="59"/>
      <c r="J40" s="59"/>
    </row>
    <row r="41" spans="1:10" ht="15" x14ac:dyDescent="0.25">
      <c r="A41" s="89" t="s">
        <v>76</v>
      </c>
      <c r="B41" s="89" t="s">
        <v>77</v>
      </c>
      <c r="C41" s="91">
        <v>0.1099</v>
      </c>
      <c r="D41" s="57"/>
      <c r="E41"/>
      <c r="F41" s="28"/>
      <c r="G41" s="28"/>
      <c r="H41" s="58"/>
      <c r="I41" s="59"/>
      <c r="J41" s="59"/>
    </row>
    <row r="42" spans="1:10" ht="15" x14ac:dyDescent="0.25">
      <c r="A42" s="89" t="s">
        <v>78</v>
      </c>
      <c r="B42" s="89" t="s">
        <v>79</v>
      </c>
      <c r="C42" s="91">
        <v>0.1105</v>
      </c>
      <c r="D42" s="57"/>
      <c r="E42"/>
      <c r="F42" s="28"/>
      <c r="G42" s="28"/>
      <c r="H42" s="58"/>
      <c r="I42" s="59"/>
      <c r="J42" s="59"/>
    </row>
    <row r="43" spans="1:10" ht="15" x14ac:dyDescent="0.25">
      <c r="A43" s="89" t="s">
        <v>80</v>
      </c>
      <c r="B43" s="89" t="s">
        <v>81</v>
      </c>
      <c r="C43" s="91">
        <v>0.12820000000000001</v>
      </c>
      <c r="D43" s="57"/>
      <c r="E43"/>
      <c r="F43" s="28"/>
      <c r="G43" s="28"/>
      <c r="H43" s="58"/>
      <c r="I43" s="59"/>
      <c r="J43" s="59"/>
    </row>
    <row r="44" spans="1:10" ht="15" x14ac:dyDescent="0.25">
      <c r="A44" s="89" t="s">
        <v>82</v>
      </c>
      <c r="B44" s="89" t="s">
        <v>83</v>
      </c>
      <c r="C44" s="91">
        <v>7.2099999999999997E-2</v>
      </c>
      <c r="D44" s="57"/>
      <c r="E44"/>
      <c r="F44" s="28"/>
      <c r="G44" s="28"/>
      <c r="H44" s="58"/>
      <c r="I44" s="59"/>
      <c r="J44" s="59"/>
    </row>
    <row r="45" spans="1:10" ht="15" x14ac:dyDescent="0.25">
      <c r="A45" s="89" t="s">
        <v>84</v>
      </c>
      <c r="B45" s="89" t="s">
        <v>85</v>
      </c>
      <c r="C45" s="91">
        <v>0.13589999999999999</v>
      </c>
      <c r="D45" s="57"/>
      <c r="E45"/>
      <c r="F45" s="28"/>
      <c r="G45" s="28"/>
      <c r="H45" s="58"/>
      <c r="I45" s="59"/>
      <c r="J45" s="59"/>
    </row>
    <row r="46" spans="1:10" ht="15" x14ac:dyDescent="0.25">
      <c r="A46" s="89" t="s">
        <v>86</v>
      </c>
      <c r="B46" s="89" t="s">
        <v>87</v>
      </c>
      <c r="C46" s="91">
        <v>0.11259999999999999</v>
      </c>
      <c r="D46" s="57"/>
      <c r="E46"/>
      <c r="F46" s="28"/>
      <c r="G46" s="28"/>
      <c r="H46" s="58"/>
      <c r="I46" s="59"/>
      <c r="J46" s="59"/>
    </row>
    <row r="47" spans="1:10" ht="15" x14ac:dyDescent="0.25">
      <c r="A47" s="89" t="s">
        <v>88</v>
      </c>
      <c r="B47" s="89" t="s">
        <v>89</v>
      </c>
      <c r="C47" s="91">
        <v>5.2000000000000005E-2</v>
      </c>
      <c r="D47" s="57"/>
      <c r="E47"/>
      <c r="F47" s="28"/>
      <c r="G47" s="28"/>
      <c r="H47" s="58"/>
      <c r="I47" s="59"/>
      <c r="J47" s="59"/>
    </row>
    <row r="48" spans="1:10" ht="15" x14ac:dyDescent="0.25">
      <c r="A48" s="89" t="s">
        <v>90</v>
      </c>
      <c r="B48" s="89" t="s">
        <v>91</v>
      </c>
      <c r="C48" s="91">
        <v>0.1148</v>
      </c>
      <c r="D48" s="57"/>
      <c r="E48"/>
      <c r="F48" s="28"/>
      <c r="G48" s="28"/>
      <c r="H48" s="58"/>
      <c r="I48" s="59"/>
      <c r="J48" s="59"/>
    </row>
    <row r="49" spans="1:10" ht="15" x14ac:dyDescent="0.25">
      <c r="A49" s="89" t="s">
        <v>92</v>
      </c>
      <c r="B49" s="89" t="s">
        <v>93</v>
      </c>
      <c r="C49" s="91">
        <v>0.15229999999999999</v>
      </c>
      <c r="D49" s="57"/>
      <c r="E49"/>
      <c r="F49" s="28"/>
      <c r="G49" s="28"/>
      <c r="H49" s="58"/>
      <c r="I49" s="59"/>
      <c r="J49" s="59"/>
    </row>
    <row r="50" spans="1:10" ht="15" x14ac:dyDescent="0.25">
      <c r="A50" s="89" t="s">
        <v>94</v>
      </c>
      <c r="B50" s="89" t="s">
        <v>95</v>
      </c>
      <c r="C50" s="91">
        <v>0.14730000000000001</v>
      </c>
      <c r="D50" s="57"/>
      <c r="E50"/>
      <c r="F50" s="28"/>
      <c r="G50" s="28"/>
      <c r="H50" s="58"/>
      <c r="I50" s="59"/>
      <c r="J50" s="59"/>
    </row>
    <row r="51" spans="1:10" ht="15" x14ac:dyDescent="0.25">
      <c r="A51" s="89" t="s">
        <v>96</v>
      </c>
      <c r="B51" s="89" t="s">
        <v>97</v>
      </c>
      <c r="C51" s="91">
        <v>0.15939999999999999</v>
      </c>
      <c r="D51" s="57"/>
      <c r="E51"/>
      <c r="F51" s="28"/>
      <c r="G51" s="28"/>
      <c r="H51" s="58"/>
      <c r="I51" s="59"/>
      <c r="J51" s="59"/>
    </row>
    <row r="52" spans="1:10" ht="15" x14ac:dyDescent="0.25">
      <c r="A52" s="89" t="s">
        <v>98</v>
      </c>
      <c r="B52" s="89" t="s">
        <v>99</v>
      </c>
      <c r="C52" s="91">
        <v>0.1052</v>
      </c>
      <c r="D52" s="57"/>
      <c r="E52"/>
      <c r="F52" s="28"/>
      <c r="G52" s="28"/>
      <c r="H52" s="58"/>
      <c r="I52" s="59"/>
      <c r="J52" s="59"/>
    </row>
    <row r="53" spans="1:10" ht="15" x14ac:dyDescent="0.25">
      <c r="A53" s="89" t="s">
        <v>100</v>
      </c>
      <c r="B53" s="89" t="s">
        <v>101</v>
      </c>
      <c r="C53" s="91">
        <v>0.10460000000000001</v>
      </c>
      <c r="D53" s="57"/>
      <c r="E53"/>
      <c r="F53" s="28"/>
      <c r="G53" s="28"/>
      <c r="I53" s="59"/>
      <c r="J53" s="59"/>
    </row>
    <row r="54" spans="1:10" ht="15" x14ac:dyDescent="0.25">
      <c r="A54" s="89" t="s">
        <v>102</v>
      </c>
      <c r="B54" s="89" t="s">
        <v>103</v>
      </c>
      <c r="C54" s="91">
        <v>0.1101</v>
      </c>
      <c r="D54" s="57"/>
      <c r="E54"/>
      <c r="F54" s="28"/>
      <c r="G54" s="28"/>
      <c r="I54" s="59"/>
      <c r="J54" s="59"/>
    </row>
    <row r="55" spans="1:10" ht="15" x14ac:dyDescent="0.25">
      <c r="A55" s="89" t="s">
        <v>104</v>
      </c>
      <c r="B55" s="89" t="s">
        <v>105</v>
      </c>
      <c r="C55" s="91">
        <v>0.12380000000000001</v>
      </c>
      <c r="D55" s="57"/>
      <c r="E55"/>
      <c r="F55" s="28"/>
      <c r="G55" s="28"/>
      <c r="I55" s="59"/>
      <c r="J55" s="59"/>
    </row>
    <row r="56" spans="1:10" ht="15" x14ac:dyDescent="0.25">
      <c r="A56" s="89" t="s">
        <v>106</v>
      </c>
      <c r="B56" s="89" t="s">
        <v>107</v>
      </c>
      <c r="C56" s="91">
        <v>0.1192</v>
      </c>
      <c r="D56" s="57"/>
      <c r="E56"/>
      <c r="F56" s="28"/>
      <c r="G56" s="28"/>
      <c r="I56" s="59"/>
      <c r="J56" s="59"/>
    </row>
    <row r="57" spans="1:10" ht="15" x14ac:dyDescent="0.25">
      <c r="A57" s="89" t="s">
        <v>108</v>
      </c>
      <c r="B57" s="89" t="s">
        <v>109</v>
      </c>
      <c r="C57" s="91">
        <v>0.14610000000000001</v>
      </c>
      <c r="D57" s="57"/>
      <c r="E57"/>
      <c r="F57" s="28"/>
      <c r="G57" s="28"/>
      <c r="I57" s="59"/>
      <c r="J57" s="59"/>
    </row>
    <row r="58" spans="1:10" ht="15" x14ac:dyDescent="0.25">
      <c r="A58" s="89" t="s">
        <v>110</v>
      </c>
      <c r="B58" s="89" t="s">
        <v>111</v>
      </c>
      <c r="C58" s="91">
        <v>8.2200000000000009E-2</v>
      </c>
      <c r="D58" s="57"/>
      <c r="E58"/>
      <c r="F58" s="28"/>
      <c r="G58" s="28"/>
      <c r="I58" s="59"/>
      <c r="J58" s="59"/>
    </row>
    <row r="59" spans="1:10" ht="15" x14ac:dyDescent="0.25">
      <c r="A59" s="89" t="s">
        <v>112</v>
      </c>
      <c r="B59" s="89" t="s">
        <v>113</v>
      </c>
      <c r="C59" s="91">
        <v>0.12029999999999999</v>
      </c>
      <c r="D59" s="57"/>
      <c r="E59"/>
      <c r="F59" s="28"/>
      <c r="G59" s="28"/>
      <c r="I59" s="59"/>
      <c r="J59" s="59"/>
    </row>
    <row r="60" spans="1:10" ht="15" x14ac:dyDescent="0.25">
      <c r="A60" s="89" t="s">
        <v>114</v>
      </c>
      <c r="B60" s="89" t="s">
        <v>115</v>
      </c>
      <c r="C60" s="91">
        <v>0.13189999999999999</v>
      </c>
      <c r="D60" s="57"/>
      <c r="E60"/>
      <c r="F60" s="28"/>
      <c r="G60" s="28"/>
      <c r="I60" s="59"/>
      <c r="J60" s="59"/>
    </row>
    <row r="61" spans="1:10" ht="15" x14ac:dyDescent="0.25">
      <c r="A61" s="89" t="s">
        <v>116</v>
      </c>
      <c r="B61" s="89" t="s">
        <v>117</v>
      </c>
      <c r="C61" s="91">
        <v>0.11199999999999999</v>
      </c>
      <c r="D61" s="57"/>
      <c r="E61"/>
      <c r="F61" s="28"/>
      <c r="G61" s="28"/>
      <c r="I61" s="59"/>
      <c r="J61" s="59"/>
    </row>
    <row r="62" spans="1:10" ht="15" x14ac:dyDescent="0.25">
      <c r="A62" s="89" t="s">
        <v>118</v>
      </c>
      <c r="B62" s="89" t="s">
        <v>119</v>
      </c>
      <c r="C62" s="91">
        <v>7.9199999999999993E-2</v>
      </c>
      <c r="D62" s="57"/>
      <c r="E62"/>
      <c r="F62" s="28"/>
      <c r="G62" s="28"/>
      <c r="I62" s="59"/>
      <c r="J62" s="59"/>
    </row>
    <row r="63" spans="1:10" ht="15" x14ac:dyDescent="0.25">
      <c r="A63" s="89" t="s">
        <v>120</v>
      </c>
      <c r="B63" s="89" t="s">
        <v>121</v>
      </c>
      <c r="C63" s="91">
        <v>0.1048</v>
      </c>
      <c r="D63" s="57"/>
      <c r="E63"/>
      <c r="F63" s="28"/>
      <c r="G63" s="28"/>
      <c r="I63" s="59"/>
      <c r="J63" s="59"/>
    </row>
    <row r="64" spans="1:10" ht="15" x14ac:dyDescent="0.25">
      <c r="A64" s="89" t="s">
        <v>122</v>
      </c>
      <c r="B64" s="89" t="s">
        <v>123</v>
      </c>
      <c r="C64" s="91">
        <v>0.1094</v>
      </c>
      <c r="D64" s="57"/>
      <c r="E64"/>
      <c r="F64" s="28"/>
      <c r="G64" s="28"/>
      <c r="I64" s="59"/>
      <c r="J64" s="59"/>
    </row>
    <row r="65" spans="1:10" ht="15" x14ac:dyDescent="0.25">
      <c r="A65" s="89" t="s">
        <v>124</v>
      </c>
      <c r="B65" s="89" t="s">
        <v>125</v>
      </c>
      <c r="C65" s="91">
        <v>9.8699999999999996E-2</v>
      </c>
      <c r="D65" s="57"/>
      <c r="E65"/>
      <c r="F65" s="28"/>
      <c r="G65" s="28"/>
      <c r="I65" s="59"/>
      <c r="J65" s="59"/>
    </row>
    <row r="66" spans="1:10" ht="15" x14ac:dyDescent="0.25">
      <c r="A66" s="89" t="s">
        <v>126</v>
      </c>
      <c r="B66" s="89" t="s">
        <v>127</v>
      </c>
      <c r="C66" s="91">
        <v>0.10869999999999999</v>
      </c>
      <c r="D66" s="57"/>
      <c r="E66"/>
      <c r="F66" s="28"/>
      <c r="G66" s="28"/>
      <c r="I66" s="59"/>
      <c r="J66" s="59"/>
    </row>
    <row r="67" spans="1:10" ht="15" x14ac:dyDescent="0.25">
      <c r="A67" s="89" t="s">
        <v>128</v>
      </c>
      <c r="B67" s="89" t="s">
        <v>129</v>
      </c>
      <c r="C67" s="91">
        <v>0.1094</v>
      </c>
      <c r="D67" s="57"/>
      <c r="E67"/>
      <c r="F67" s="28"/>
      <c r="G67" s="28"/>
      <c r="I67" s="59"/>
      <c r="J67" s="59"/>
    </row>
    <row r="68" spans="1:10" ht="15" x14ac:dyDescent="0.25">
      <c r="A68" s="89" t="s">
        <v>130</v>
      </c>
      <c r="B68" s="89" t="s">
        <v>131</v>
      </c>
      <c r="C68" s="91">
        <v>8.8300000000000003E-2</v>
      </c>
      <c r="D68" s="57"/>
      <c r="E68"/>
      <c r="F68" s="28"/>
      <c r="G68" s="28"/>
      <c r="I68" s="59"/>
      <c r="J68" s="59"/>
    </row>
    <row r="69" spans="1:10" ht="15" x14ac:dyDescent="0.25">
      <c r="A69" s="89" t="s">
        <v>132</v>
      </c>
      <c r="B69" s="89" t="s">
        <v>133</v>
      </c>
      <c r="C69" s="91">
        <v>9.35E-2</v>
      </c>
      <c r="D69" s="57"/>
      <c r="E69"/>
      <c r="F69" s="28"/>
      <c r="G69" s="28"/>
      <c r="I69" s="59"/>
      <c r="J69" s="59"/>
    </row>
    <row r="70" spans="1:10" ht="15" x14ac:dyDescent="0.25">
      <c r="A70" s="89" t="s">
        <v>134</v>
      </c>
      <c r="B70" s="89" t="s">
        <v>135</v>
      </c>
      <c r="C70" s="91">
        <v>8.48E-2</v>
      </c>
      <c r="D70" s="57"/>
      <c r="E70"/>
      <c r="F70" s="28"/>
      <c r="G70" s="28"/>
      <c r="I70" s="59"/>
      <c r="J70" s="59"/>
    </row>
    <row r="71" spans="1:10" ht="15" x14ac:dyDescent="0.25">
      <c r="A71" s="89" t="s">
        <v>136</v>
      </c>
      <c r="B71" s="89" t="s">
        <v>137</v>
      </c>
      <c r="C71" s="91">
        <v>5.9699999999999996E-2</v>
      </c>
      <c r="D71" s="57"/>
      <c r="E71"/>
      <c r="F71" s="28"/>
      <c r="G71" s="28"/>
      <c r="I71" s="59"/>
      <c r="J71" s="59"/>
    </row>
    <row r="72" spans="1:10" ht="15" x14ac:dyDescent="0.25">
      <c r="A72" s="89" t="s">
        <v>138</v>
      </c>
      <c r="B72" s="89" t="s">
        <v>139</v>
      </c>
      <c r="C72" s="91">
        <v>0.1231</v>
      </c>
      <c r="D72" s="57"/>
      <c r="E72"/>
      <c r="F72" s="28"/>
      <c r="G72" s="28"/>
      <c r="I72" s="59"/>
      <c r="J72" s="59"/>
    </row>
    <row r="73" spans="1:10" ht="15" x14ac:dyDescent="0.25">
      <c r="A73" s="89" t="s">
        <v>140</v>
      </c>
      <c r="B73" s="89" t="s">
        <v>141</v>
      </c>
      <c r="C73" s="91">
        <v>0.13390000000000002</v>
      </c>
      <c r="D73" s="57"/>
      <c r="E73"/>
      <c r="F73" s="28"/>
      <c r="G73" s="28"/>
      <c r="I73" s="59"/>
      <c r="J73" s="59"/>
    </row>
    <row r="74" spans="1:10" ht="15" x14ac:dyDescent="0.25">
      <c r="A74" s="89" t="s">
        <v>142</v>
      </c>
      <c r="B74" s="89" t="s">
        <v>143</v>
      </c>
      <c r="C74" s="91">
        <v>0.1371</v>
      </c>
      <c r="D74" s="57"/>
      <c r="E74"/>
      <c r="F74" s="28"/>
      <c r="G74" s="28"/>
      <c r="I74" s="59"/>
      <c r="J74" s="59"/>
    </row>
    <row r="75" spans="1:10" ht="15" x14ac:dyDescent="0.25">
      <c r="A75" s="89" t="s">
        <v>144</v>
      </c>
      <c r="B75" s="89" t="s">
        <v>145</v>
      </c>
      <c r="C75" s="91">
        <v>0.1148</v>
      </c>
      <c r="D75" s="57"/>
      <c r="E75"/>
      <c r="F75" s="28"/>
      <c r="G75" s="28"/>
      <c r="I75" s="59"/>
      <c r="J75" s="59"/>
    </row>
    <row r="76" spans="1:10" ht="15" x14ac:dyDescent="0.25">
      <c r="A76" s="89" t="s">
        <v>146</v>
      </c>
      <c r="B76" s="89" t="s">
        <v>147</v>
      </c>
      <c r="C76" s="91">
        <v>0.12369999999999999</v>
      </c>
      <c r="D76" s="57"/>
      <c r="E76"/>
      <c r="F76" s="28"/>
      <c r="G76" s="28"/>
      <c r="I76" s="59"/>
      <c r="J76" s="59"/>
    </row>
    <row r="77" spans="1:10" ht="15" x14ac:dyDescent="0.25">
      <c r="A77" s="89" t="s">
        <v>148</v>
      </c>
      <c r="B77" s="89" t="s">
        <v>149</v>
      </c>
      <c r="C77" s="91">
        <v>0.1082</v>
      </c>
      <c r="D77" s="57"/>
      <c r="E77"/>
      <c r="F77" s="28"/>
      <c r="G77" s="28"/>
      <c r="I77" s="59"/>
      <c r="J77" s="59"/>
    </row>
    <row r="78" spans="1:10" ht="15" x14ac:dyDescent="0.25">
      <c r="A78" s="89" t="s">
        <v>150</v>
      </c>
      <c r="B78" s="89" t="s">
        <v>151</v>
      </c>
      <c r="C78" s="91">
        <v>0.12039999999999999</v>
      </c>
      <c r="D78" s="57"/>
      <c r="E78"/>
      <c r="F78" s="28"/>
      <c r="G78" s="28"/>
      <c r="I78" s="59"/>
      <c r="J78" s="59"/>
    </row>
    <row r="79" spans="1:10" ht="15" x14ac:dyDescent="0.25">
      <c r="A79" s="89" t="s">
        <v>152</v>
      </c>
      <c r="B79" s="89" t="s">
        <v>153</v>
      </c>
      <c r="C79" s="91">
        <v>0.107</v>
      </c>
      <c r="D79" s="57"/>
      <c r="E79"/>
      <c r="F79" s="28"/>
      <c r="G79" s="28"/>
      <c r="I79" s="59"/>
      <c r="J79" s="59"/>
    </row>
    <row r="80" spans="1:10" ht="15" x14ac:dyDescent="0.25">
      <c r="A80" s="89" t="s">
        <v>154</v>
      </c>
      <c r="B80" s="89" t="s">
        <v>155</v>
      </c>
      <c r="C80" s="91">
        <v>9.3599999999999989E-2</v>
      </c>
      <c r="D80" s="57"/>
      <c r="E80"/>
      <c r="F80" s="28"/>
      <c r="G80" s="28"/>
      <c r="I80" s="59"/>
      <c r="J80" s="59"/>
    </row>
    <row r="81" spans="1:10" ht="15" x14ac:dyDescent="0.25">
      <c r="A81" s="89" t="s">
        <v>156</v>
      </c>
      <c r="B81" s="89" t="s">
        <v>157</v>
      </c>
      <c r="C81" s="91">
        <v>0.14269999999999999</v>
      </c>
      <c r="D81" s="57"/>
      <c r="E81"/>
      <c r="F81" s="28"/>
      <c r="G81" s="28"/>
      <c r="I81" s="59"/>
      <c r="J81" s="59"/>
    </row>
    <row r="82" spans="1:10" ht="15" x14ac:dyDescent="0.25">
      <c r="A82" s="89" t="s">
        <v>158</v>
      </c>
      <c r="B82" s="89" t="s">
        <v>159</v>
      </c>
      <c r="C82" s="91">
        <v>0.11019999999999999</v>
      </c>
      <c r="D82" s="57"/>
      <c r="E82"/>
      <c r="F82" s="28"/>
      <c r="G82" s="28"/>
      <c r="I82" s="59"/>
      <c r="J82" s="59"/>
    </row>
    <row r="83" spans="1:10" ht="15" x14ac:dyDescent="0.25">
      <c r="A83" s="89" t="s">
        <v>160</v>
      </c>
      <c r="B83" s="89" t="s">
        <v>161</v>
      </c>
      <c r="C83" s="91">
        <v>0.1193</v>
      </c>
      <c r="D83" s="57"/>
      <c r="E83"/>
      <c r="F83" s="28"/>
      <c r="G83" s="28"/>
      <c r="I83" s="59"/>
      <c r="J83" s="59"/>
    </row>
    <row r="84" spans="1:10" ht="15" x14ac:dyDescent="0.25">
      <c r="A84" s="89" t="s">
        <v>162</v>
      </c>
      <c r="B84" s="89" t="s">
        <v>163</v>
      </c>
      <c r="C84" s="91">
        <v>0.11990000000000001</v>
      </c>
      <c r="D84" s="57"/>
      <c r="E84"/>
      <c r="F84" s="28"/>
      <c r="G84" s="28"/>
      <c r="I84" s="59"/>
      <c r="J84" s="59"/>
    </row>
    <row r="85" spans="1:10" ht="15" x14ac:dyDescent="0.25">
      <c r="A85" s="89" t="s">
        <v>164</v>
      </c>
      <c r="B85" s="89" t="s">
        <v>165</v>
      </c>
      <c r="C85" s="91">
        <v>0.10779999999999999</v>
      </c>
      <c r="D85" s="57"/>
      <c r="E85"/>
      <c r="F85" s="28"/>
      <c r="G85" s="28"/>
      <c r="I85" s="59"/>
      <c r="J85" s="59"/>
    </row>
    <row r="86" spans="1:10" ht="15" x14ac:dyDescent="0.25">
      <c r="A86" s="89" t="s">
        <v>166</v>
      </c>
      <c r="B86" s="89" t="s">
        <v>167</v>
      </c>
      <c r="C86" s="91">
        <v>8.6999999999999994E-2</v>
      </c>
      <c r="D86" s="57"/>
      <c r="E86"/>
      <c r="F86" s="28"/>
      <c r="G86" s="28"/>
      <c r="I86" s="59"/>
      <c r="J86" s="59"/>
    </row>
    <row r="87" spans="1:10" ht="15" x14ac:dyDescent="0.25">
      <c r="A87" s="89" t="s">
        <v>168</v>
      </c>
      <c r="B87" s="89" t="s">
        <v>169</v>
      </c>
      <c r="C87" s="91">
        <v>0.13400000000000001</v>
      </c>
      <c r="D87" s="57"/>
      <c r="E87"/>
      <c r="F87" s="28"/>
      <c r="G87" s="28"/>
      <c r="I87" s="59"/>
      <c r="J87" s="59"/>
    </row>
    <row r="88" spans="1:10" ht="15" x14ac:dyDescent="0.25">
      <c r="A88" s="89" t="s">
        <v>170</v>
      </c>
      <c r="B88" s="89" t="s">
        <v>171</v>
      </c>
      <c r="C88" s="91">
        <v>0.1075</v>
      </c>
      <c r="D88" s="57"/>
      <c r="E88"/>
      <c r="F88" s="28"/>
      <c r="G88" s="28"/>
      <c r="I88" s="59"/>
      <c r="J88" s="59"/>
    </row>
    <row r="89" spans="1:10" ht="15" x14ac:dyDescent="0.25">
      <c r="A89" s="89" t="s">
        <v>172</v>
      </c>
      <c r="B89" s="89" t="s">
        <v>173</v>
      </c>
      <c r="C89" s="91">
        <v>9.5700000000000007E-2</v>
      </c>
      <c r="D89" s="57"/>
      <c r="E89"/>
      <c r="F89" s="28"/>
      <c r="G89" s="28"/>
      <c r="I89" s="59"/>
      <c r="J89" s="59"/>
    </row>
    <row r="90" spans="1:10" ht="15" x14ac:dyDescent="0.25">
      <c r="A90" s="89" t="s">
        <v>174</v>
      </c>
      <c r="B90" s="89" t="s">
        <v>175</v>
      </c>
      <c r="C90" s="91">
        <v>0.1242</v>
      </c>
      <c r="D90" s="57"/>
      <c r="E90"/>
      <c r="F90" s="28"/>
      <c r="G90" s="28"/>
      <c r="I90" s="59"/>
      <c r="J90" s="59"/>
    </row>
    <row r="91" spans="1:10" ht="15" x14ac:dyDescent="0.25">
      <c r="A91" s="89" t="s">
        <v>176</v>
      </c>
      <c r="B91" s="89" t="s">
        <v>177</v>
      </c>
      <c r="C91" s="91">
        <v>0.1166</v>
      </c>
      <c r="D91" s="57"/>
      <c r="E91"/>
      <c r="F91" s="28"/>
      <c r="G91" s="28"/>
      <c r="I91" s="59"/>
      <c r="J91" s="59"/>
    </row>
    <row r="92" spans="1:10" ht="15" x14ac:dyDescent="0.25">
      <c r="A92" s="89" t="s">
        <v>178</v>
      </c>
      <c r="B92" s="89" t="s">
        <v>179</v>
      </c>
      <c r="C92" s="91">
        <v>0.122</v>
      </c>
      <c r="D92" s="57"/>
      <c r="E92"/>
      <c r="F92" s="28"/>
      <c r="G92" s="28"/>
      <c r="I92" s="59"/>
      <c r="J92" s="59"/>
    </row>
    <row r="93" spans="1:10" ht="15" x14ac:dyDescent="0.25">
      <c r="A93" s="89" t="s">
        <v>180</v>
      </c>
      <c r="B93" s="89" t="s">
        <v>181</v>
      </c>
      <c r="C93" s="91">
        <v>0.14169999999999999</v>
      </c>
      <c r="D93" s="57"/>
      <c r="E93"/>
      <c r="F93" s="28"/>
      <c r="G93" s="28"/>
      <c r="I93" s="59"/>
      <c r="J93" s="59"/>
    </row>
    <row r="94" spans="1:10" ht="15" x14ac:dyDescent="0.25">
      <c r="A94" s="89" t="s">
        <v>182</v>
      </c>
      <c r="B94" s="89" t="s">
        <v>183</v>
      </c>
      <c r="C94" s="91">
        <v>0.11509999999999999</v>
      </c>
      <c r="D94" s="57"/>
      <c r="E94"/>
      <c r="F94" s="28"/>
      <c r="G94" s="28"/>
      <c r="I94" s="59"/>
      <c r="J94" s="59"/>
    </row>
    <row r="95" spans="1:10" ht="15" x14ac:dyDescent="0.25">
      <c r="A95" s="89" t="s">
        <v>184</v>
      </c>
      <c r="B95" s="89" t="s">
        <v>185</v>
      </c>
      <c r="C95" s="91">
        <v>0.11560000000000001</v>
      </c>
      <c r="D95" s="57"/>
      <c r="E95"/>
      <c r="F95" s="28"/>
      <c r="G95" s="28"/>
      <c r="I95" s="59"/>
      <c r="J95" s="59"/>
    </row>
    <row r="96" spans="1:10" ht="15" x14ac:dyDescent="0.25">
      <c r="A96" s="89" t="s">
        <v>186</v>
      </c>
      <c r="B96" s="89" t="s">
        <v>187</v>
      </c>
      <c r="C96" s="91">
        <v>0.13109999999999999</v>
      </c>
      <c r="D96" s="57"/>
      <c r="E96"/>
      <c r="F96" s="28"/>
      <c r="G96" s="28"/>
      <c r="I96" s="59"/>
      <c r="J96" s="59"/>
    </row>
    <row r="97" spans="1:10" ht="15" x14ac:dyDescent="0.25">
      <c r="A97" s="89" t="s">
        <v>188</v>
      </c>
      <c r="B97" s="89" t="s">
        <v>189</v>
      </c>
      <c r="C97" s="91">
        <v>0.1012</v>
      </c>
      <c r="D97" s="57"/>
      <c r="E97"/>
      <c r="F97" s="28"/>
      <c r="G97" s="28"/>
      <c r="I97" s="59"/>
      <c r="J97" s="59"/>
    </row>
    <row r="98" spans="1:10" ht="15" x14ac:dyDescent="0.25">
      <c r="A98" s="89" t="s">
        <v>190</v>
      </c>
      <c r="B98" s="89" t="s">
        <v>191</v>
      </c>
      <c r="C98" s="91">
        <v>0.13250000000000001</v>
      </c>
      <c r="D98" s="57"/>
      <c r="E98"/>
      <c r="F98" s="28"/>
      <c r="G98" s="28"/>
      <c r="I98" s="59"/>
      <c r="J98" s="59"/>
    </row>
    <row r="99" spans="1:10" ht="15" x14ac:dyDescent="0.25">
      <c r="A99" s="89" t="s">
        <v>192</v>
      </c>
      <c r="B99" s="89" t="s">
        <v>193</v>
      </c>
      <c r="C99" s="91">
        <v>8.900000000000001E-2</v>
      </c>
      <c r="D99" s="57"/>
      <c r="E99"/>
      <c r="F99" s="28"/>
      <c r="G99" s="28"/>
      <c r="I99" s="59"/>
      <c r="J99" s="59"/>
    </row>
    <row r="100" spans="1:10" ht="15" x14ac:dyDescent="0.25">
      <c r="A100" s="89" t="s">
        <v>194</v>
      </c>
      <c r="B100" s="89" t="s">
        <v>195</v>
      </c>
      <c r="C100" s="91">
        <v>0.11230000000000001</v>
      </c>
      <c r="D100" s="57"/>
      <c r="E100"/>
      <c r="F100" s="28"/>
      <c r="G100" s="28"/>
      <c r="I100" s="59"/>
      <c r="J100" s="59"/>
    </row>
    <row r="101" spans="1:10" ht="15" x14ac:dyDescent="0.25">
      <c r="A101" s="89" t="s">
        <v>196</v>
      </c>
      <c r="B101" s="89" t="s">
        <v>197</v>
      </c>
      <c r="C101" s="91">
        <v>9.8599999999999993E-2</v>
      </c>
      <c r="D101" s="57"/>
      <c r="E101"/>
      <c r="F101" s="28"/>
      <c r="G101" s="28"/>
      <c r="I101" s="59"/>
      <c r="J101" s="59"/>
    </row>
    <row r="102" spans="1:10" ht="15" x14ac:dyDescent="0.25">
      <c r="A102" s="89" t="s">
        <v>198</v>
      </c>
      <c r="B102" s="89" t="s">
        <v>199</v>
      </c>
      <c r="C102" s="91">
        <v>0.1027</v>
      </c>
      <c r="D102" s="57"/>
      <c r="E102"/>
      <c r="F102" s="28"/>
      <c r="G102" s="28"/>
      <c r="I102" s="59"/>
      <c r="J102" s="59"/>
    </row>
    <row r="103" spans="1:10" ht="15" x14ac:dyDescent="0.25">
      <c r="A103" s="89" t="s">
        <v>200</v>
      </c>
      <c r="B103" s="89" t="s">
        <v>201</v>
      </c>
      <c r="C103" s="91">
        <v>0.11560000000000001</v>
      </c>
      <c r="D103" s="57"/>
      <c r="E103"/>
      <c r="F103" s="28"/>
      <c r="G103" s="28"/>
      <c r="I103" s="59"/>
      <c r="J103" s="59"/>
    </row>
    <row r="104" spans="1:10" ht="15" x14ac:dyDescent="0.25">
      <c r="A104" s="89" t="s">
        <v>202</v>
      </c>
      <c r="B104" s="89" t="s">
        <v>203</v>
      </c>
      <c r="C104" s="91">
        <v>9.8800000000000013E-2</v>
      </c>
      <c r="D104" s="57"/>
      <c r="E104"/>
      <c r="F104" s="28"/>
      <c r="G104" s="28"/>
      <c r="I104" s="59"/>
      <c r="J104" s="59"/>
    </row>
    <row r="105" spans="1:10" ht="15" x14ac:dyDescent="0.25">
      <c r="A105" s="89" t="s">
        <v>204</v>
      </c>
      <c r="B105" s="89" t="s">
        <v>205</v>
      </c>
      <c r="C105" s="91">
        <v>0.1333</v>
      </c>
      <c r="D105" s="57"/>
      <c r="E105"/>
      <c r="F105" s="28"/>
      <c r="G105" s="28"/>
      <c r="I105" s="59"/>
      <c r="J105" s="59"/>
    </row>
    <row r="106" spans="1:10" ht="15" x14ac:dyDescent="0.25">
      <c r="A106" s="89" t="s">
        <v>206</v>
      </c>
      <c r="B106" s="89" t="s">
        <v>207</v>
      </c>
      <c r="C106" s="91">
        <v>0.1517</v>
      </c>
      <c r="D106" s="57"/>
      <c r="E106"/>
      <c r="F106" s="28"/>
      <c r="G106" s="28"/>
      <c r="I106" s="59"/>
      <c r="J106" s="59"/>
    </row>
    <row r="107" spans="1:10" ht="15" x14ac:dyDescent="0.25">
      <c r="A107" s="89" t="s">
        <v>208</v>
      </c>
      <c r="B107" s="89" t="s">
        <v>209</v>
      </c>
      <c r="C107" s="91">
        <v>0.14630000000000001</v>
      </c>
      <c r="D107" s="57"/>
      <c r="E107"/>
      <c r="F107" s="28"/>
      <c r="G107" s="28"/>
      <c r="I107" s="59"/>
      <c r="J107" s="59"/>
    </row>
    <row r="108" spans="1:10" ht="15" x14ac:dyDescent="0.25">
      <c r="A108" s="89" t="s">
        <v>210</v>
      </c>
      <c r="B108" s="89" t="s">
        <v>211</v>
      </c>
      <c r="C108" s="91">
        <v>0.11630000000000001</v>
      </c>
      <c r="D108" s="57"/>
      <c r="E108"/>
      <c r="F108" s="28"/>
      <c r="G108" s="28"/>
      <c r="I108" s="59"/>
      <c r="J108" s="59"/>
    </row>
    <row r="109" spans="1:10" ht="15" x14ac:dyDescent="0.25">
      <c r="A109" s="89" t="s">
        <v>212</v>
      </c>
      <c r="B109" s="89" t="s">
        <v>213</v>
      </c>
      <c r="C109" s="91">
        <v>8.3699999999999997E-2</v>
      </c>
      <c r="D109" s="57"/>
      <c r="E109"/>
      <c r="F109" s="28"/>
      <c r="G109" s="28"/>
      <c r="I109" s="59"/>
      <c r="J109" s="59"/>
    </row>
    <row r="110" spans="1:10" ht="15" x14ac:dyDescent="0.25">
      <c r="A110" s="89" t="s">
        <v>214</v>
      </c>
      <c r="B110" s="89" t="s">
        <v>215</v>
      </c>
      <c r="C110" s="91">
        <v>8.4600000000000009E-2</v>
      </c>
      <c r="D110" s="57"/>
      <c r="E110"/>
      <c r="F110" s="28"/>
      <c r="G110" s="28"/>
      <c r="I110" s="59"/>
      <c r="J110" s="59"/>
    </row>
    <row r="111" spans="1:10" ht="15" x14ac:dyDescent="0.25">
      <c r="A111" s="89" t="s">
        <v>216</v>
      </c>
      <c r="B111" s="89" t="s">
        <v>217</v>
      </c>
      <c r="C111" s="91">
        <v>0.12890000000000001</v>
      </c>
      <c r="D111" s="57"/>
      <c r="E111"/>
      <c r="F111" s="28"/>
      <c r="G111" s="28"/>
      <c r="I111" s="59"/>
      <c r="J111" s="59"/>
    </row>
    <row r="112" spans="1:10" ht="15" x14ac:dyDescent="0.25">
      <c r="A112" s="89" t="s">
        <v>218</v>
      </c>
      <c r="B112" s="89" t="s">
        <v>219</v>
      </c>
      <c r="C112" s="91">
        <v>0.1013</v>
      </c>
      <c r="D112" s="57"/>
      <c r="E112"/>
      <c r="F112" s="28"/>
      <c r="G112" s="28"/>
      <c r="I112" s="59"/>
      <c r="J112" s="59"/>
    </row>
    <row r="113" spans="1:10" ht="15" x14ac:dyDescent="0.25">
      <c r="A113" s="89" t="s">
        <v>220</v>
      </c>
      <c r="B113" s="89" t="s">
        <v>221</v>
      </c>
      <c r="C113" s="91">
        <v>9.8599999999999993E-2</v>
      </c>
      <c r="D113" s="57"/>
      <c r="E113"/>
      <c r="F113" s="28"/>
      <c r="G113" s="28"/>
      <c r="I113" s="59"/>
      <c r="J113" s="59"/>
    </row>
    <row r="114" spans="1:10" ht="15" x14ac:dyDescent="0.25">
      <c r="A114" s="89" t="s">
        <v>222</v>
      </c>
      <c r="B114" s="89" t="s">
        <v>223</v>
      </c>
      <c r="C114" s="91">
        <v>0.11789999999999999</v>
      </c>
      <c r="D114" s="57"/>
      <c r="E114"/>
      <c r="F114" s="28"/>
      <c r="G114" s="28"/>
      <c r="I114" s="59"/>
      <c r="J114" s="59"/>
    </row>
    <row r="115" spans="1:10" ht="15" x14ac:dyDescent="0.25">
      <c r="A115" s="89" t="s">
        <v>224</v>
      </c>
      <c r="B115" s="89" t="s">
        <v>225</v>
      </c>
      <c r="C115" s="91">
        <v>9.9600000000000008E-2</v>
      </c>
      <c r="D115" s="57"/>
      <c r="E115"/>
      <c r="F115" s="28"/>
      <c r="G115" s="28"/>
      <c r="I115" s="59"/>
      <c r="J115" s="59"/>
    </row>
    <row r="116" spans="1:10" ht="15" x14ac:dyDescent="0.25">
      <c r="A116" s="89" t="s">
        <v>226</v>
      </c>
      <c r="B116" s="89" t="s">
        <v>227</v>
      </c>
      <c r="C116" s="91">
        <v>0.1225</v>
      </c>
      <c r="D116" s="57"/>
      <c r="E116"/>
      <c r="F116" s="28"/>
      <c r="G116" s="28"/>
      <c r="I116" s="59"/>
      <c r="J116" s="59"/>
    </row>
    <row r="117" spans="1:10" ht="15" x14ac:dyDescent="0.25">
      <c r="A117" s="89" t="s">
        <v>228</v>
      </c>
      <c r="B117" s="89" t="s">
        <v>229</v>
      </c>
      <c r="C117" s="91">
        <v>8.3499999999999991E-2</v>
      </c>
      <c r="D117" s="57"/>
      <c r="E117"/>
      <c r="F117" s="28"/>
      <c r="G117" s="28"/>
      <c r="I117" s="59"/>
      <c r="J117" s="59"/>
    </row>
    <row r="118" spans="1:10" ht="15" x14ac:dyDescent="0.25">
      <c r="A118" s="89" t="s">
        <v>230</v>
      </c>
      <c r="B118" s="89" t="s">
        <v>231</v>
      </c>
      <c r="C118" s="91">
        <v>9.1999999999999998E-2</v>
      </c>
      <c r="D118" s="57"/>
      <c r="E118"/>
      <c r="F118" s="28"/>
      <c r="G118" s="28"/>
      <c r="I118" s="59"/>
      <c r="J118" s="59"/>
    </row>
    <row r="119" spans="1:10" ht="15" x14ac:dyDescent="0.25">
      <c r="A119" s="89" t="s">
        <v>232</v>
      </c>
      <c r="B119" s="89" t="s">
        <v>233</v>
      </c>
      <c r="C119" s="91">
        <v>0.10539999999999999</v>
      </c>
      <c r="D119" s="57"/>
      <c r="E119"/>
      <c r="F119" s="28"/>
      <c r="G119" s="28"/>
      <c r="I119" s="59"/>
      <c r="J119" s="59"/>
    </row>
    <row r="120" spans="1:10" ht="15" x14ac:dyDescent="0.25">
      <c r="A120" s="89" t="s">
        <v>234</v>
      </c>
      <c r="B120" s="89" t="s">
        <v>235</v>
      </c>
      <c r="C120" s="91">
        <v>0.1012</v>
      </c>
      <c r="D120" s="57"/>
      <c r="E120"/>
      <c r="F120" s="28"/>
      <c r="G120" s="28"/>
      <c r="I120" s="59"/>
      <c r="J120" s="59"/>
    </row>
    <row r="121" spans="1:10" ht="15" x14ac:dyDescent="0.25">
      <c r="A121" s="89" t="s">
        <v>236</v>
      </c>
      <c r="B121" s="89" t="s">
        <v>237</v>
      </c>
      <c r="C121" s="91">
        <v>9.7500000000000003E-2</v>
      </c>
      <c r="D121" s="57"/>
      <c r="E121"/>
      <c r="F121" s="28"/>
      <c r="G121" s="28"/>
      <c r="I121" s="59"/>
      <c r="J121" s="59"/>
    </row>
    <row r="122" spans="1:10" ht="15" x14ac:dyDescent="0.25">
      <c r="A122" s="89" t="s">
        <v>238</v>
      </c>
      <c r="B122" s="89" t="s">
        <v>239</v>
      </c>
      <c r="C122" s="91">
        <v>0.13019999999999998</v>
      </c>
      <c r="D122" s="57"/>
      <c r="E122"/>
      <c r="F122" s="28"/>
      <c r="G122" s="28"/>
      <c r="I122" s="59"/>
      <c r="J122" s="59"/>
    </row>
    <row r="123" spans="1:10" ht="15" x14ac:dyDescent="0.25">
      <c r="A123" s="89" t="s">
        <v>240</v>
      </c>
      <c r="B123" s="89" t="s">
        <v>241</v>
      </c>
      <c r="C123" s="91">
        <v>9.01E-2</v>
      </c>
      <c r="D123" s="57"/>
      <c r="E123"/>
      <c r="F123" s="28"/>
      <c r="G123" s="28"/>
      <c r="I123" s="59"/>
      <c r="J123" s="59"/>
    </row>
    <row r="124" spans="1:10" ht="15" x14ac:dyDescent="0.25">
      <c r="A124" s="89" t="s">
        <v>242</v>
      </c>
      <c r="B124" s="89" t="s">
        <v>243</v>
      </c>
      <c r="C124" s="91">
        <v>9.4800000000000009E-2</v>
      </c>
      <c r="D124" s="57"/>
      <c r="E124"/>
      <c r="F124" s="28"/>
      <c r="G124" s="28"/>
      <c r="I124" s="59"/>
      <c r="J124" s="59"/>
    </row>
    <row r="125" spans="1:10" ht="15" x14ac:dyDescent="0.25">
      <c r="A125" s="89" t="s">
        <v>244</v>
      </c>
      <c r="B125" s="89" t="s">
        <v>245</v>
      </c>
      <c r="C125" s="91">
        <v>9.9700000000000011E-2</v>
      </c>
      <c r="D125" s="57"/>
      <c r="E125"/>
      <c r="F125" s="28"/>
      <c r="G125" s="28"/>
      <c r="I125" s="59"/>
      <c r="J125" s="59"/>
    </row>
    <row r="126" spans="1:10" ht="15" x14ac:dyDescent="0.25">
      <c r="A126" s="89" t="s">
        <v>246</v>
      </c>
      <c r="B126" s="89" t="s">
        <v>247</v>
      </c>
      <c r="C126" s="91">
        <v>7.1900000000000006E-2</v>
      </c>
      <c r="D126" s="57"/>
      <c r="E126"/>
      <c r="F126" s="28"/>
      <c r="G126" s="28"/>
      <c r="I126" s="59"/>
      <c r="J126" s="59"/>
    </row>
    <row r="127" spans="1:10" ht="15" x14ac:dyDescent="0.25">
      <c r="A127" s="89" t="s">
        <v>248</v>
      </c>
      <c r="B127" s="89" t="s">
        <v>249</v>
      </c>
      <c r="C127" s="91">
        <v>0.10039999999999999</v>
      </c>
      <c r="D127" s="57"/>
      <c r="E127"/>
      <c r="F127" s="28"/>
      <c r="G127" s="28"/>
      <c r="I127" s="59"/>
      <c r="J127" s="59"/>
    </row>
    <row r="128" spans="1:10" ht="15" x14ac:dyDescent="0.25">
      <c r="A128" s="89" t="s">
        <v>250</v>
      </c>
      <c r="B128" s="89" t="s">
        <v>251</v>
      </c>
      <c r="C128" s="91">
        <v>8.0600000000000005E-2</v>
      </c>
      <c r="D128" s="57"/>
      <c r="E128"/>
      <c r="F128" s="28"/>
      <c r="G128" s="28"/>
      <c r="I128" s="59"/>
      <c r="J128" s="59"/>
    </row>
    <row r="129" spans="1:10" ht="15" x14ac:dyDescent="0.25">
      <c r="A129" s="89" t="s">
        <v>252</v>
      </c>
      <c r="B129" s="89" t="s">
        <v>253</v>
      </c>
      <c r="C129" s="91">
        <v>0.17</v>
      </c>
      <c r="D129" s="57"/>
      <c r="E129"/>
      <c r="F129" s="28"/>
      <c r="G129" s="28"/>
      <c r="I129" s="59"/>
      <c r="J129" s="59"/>
    </row>
    <row r="130" spans="1:10" ht="15" x14ac:dyDescent="0.25">
      <c r="A130" s="89" t="s">
        <v>254</v>
      </c>
      <c r="B130" s="89" t="s">
        <v>255</v>
      </c>
      <c r="C130" s="91">
        <v>0.13789999999999999</v>
      </c>
      <c r="D130" s="57"/>
      <c r="E130"/>
      <c r="F130" s="28"/>
      <c r="G130" s="28"/>
      <c r="I130" s="59"/>
      <c r="J130" s="59"/>
    </row>
    <row r="131" spans="1:10" ht="15" x14ac:dyDescent="0.25">
      <c r="A131" s="89" t="s">
        <v>256</v>
      </c>
      <c r="B131" s="89" t="s">
        <v>257</v>
      </c>
      <c r="C131" s="91">
        <v>8.1699999999999995E-2</v>
      </c>
      <c r="D131" s="57"/>
      <c r="E131"/>
      <c r="F131" s="28"/>
      <c r="G131" s="28"/>
      <c r="I131" s="59"/>
      <c r="J131" s="59"/>
    </row>
    <row r="132" spans="1:10" ht="15" x14ac:dyDescent="0.25">
      <c r="A132" s="89" t="s">
        <v>258</v>
      </c>
      <c r="B132" s="89" t="s">
        <v>259</v>
      </c>
      <c r="C132" s="91">
        <v>9.01E-2</v>
      </c>
      <c r="D132" s="57"/>
      <c r="E132"/>
      <c r="F132" s="28"/>
      <c r="G132" s="28"/>
      <c r="I132" s="59"/>
      <c r="J132" s="59"/>
    </row>
    <row r="133" spans="1:10" ht="15" x14ac:dyDescent="0.25">
      <c r="A133" s="89" t="s">
        <v>260</v>
      </c>
      <c r="B133" s="89" t="s">
        <v>261</v>
      </c>
      <c r="C133" s="91">
        <v>0.1168</v>
      </c>
      <c r="D133" s="57"/>
      <c r="E133"/>
      <c r="F133" s="28"/>
      <c r="G133" s="28"/>
      <c r="I133" s="59"/>
      <c r="J133" s="59"/>
    </row>
    <row r="134" spans="1:10" ht="15" x14ac:dyDescent="0.25">
      <c r="A134" s="89" t="s">
        <v>262</v>
      </c>
      <c r="B134" s="89" t="s">
        <v>263</v>
      </c>
      <c r="C134" s="91">
        <v>0.1128</v>
      </c>
      <c r="D134" s="57"/>
      <c r="E134"/>
      <c r="F134" s="28"/>
      <c r="G134" s="28"/>
      <c r="I134" s="59"/>
      <c r="J134" s="59"/>
    </row>
    <row r="135" spans="1:10" ht="15" x14ac:dyDescent="0.25">
      <c r="A135" s="89" t="s">
        <v>264</v>
      </c>
      <c r="B135" s="89" t="s">
        <v>265</v>
      </c>
      <c r="C135" s="91">
        <v>0.13589999999999999</v>
      </c>
      <c r="D135" s="57"/>
      <c r="E135"/>
      <c r="F135" s="28"/>
      <c r="G135" s="28"/>
      <c r="I135" s="59"/>
      <c r="J135" s="59"/>
    </row>
    <row r="136" spans="1:10" ht="15" x14ac:dyDescent="0.25">
      <c r="A136" s="89" t="s">
        <v>266</v>
      </c>
      <c r="B136" s="89" t="s">
        <v>267</v>
      </c>
      <c r="C136" s="91">
        <v>0.14199999999999999</v>
      </c>
      <c r="D136" s="57"/>
      <c r="E136"/>
      <c r="F136" s="28"/>
      <c r="G136" s="28"/>
      <c r="I136" s="59"/>
      <c r="J136" s="59"/>
    </row>
    <row r="137" spans="1:10" ht="15" x14ac:dyDescent="0.25">
      <c r="A137" s="89" t="s">
        <v>268</v>
      </c>
      <c r="B137" s="89" t="s">
        <v>269</v>
      </c>
      <c r="C137" s="91">
        <v>0.11720000000000001</v>
      </c>
      <c r="D137" s="57"/>
      <c r="E137"/>
      <c r="F137" s="28"/>
      <c r="G137" s="28"/>
      <c r="I137" s="59"/>
      <c r="J137" s="59"/>
    </row>
    <row r="138" spans="1:10" ht="15" x14ac:dyDescent="0.25">
      <c r="A138" s="89" t="s">
        <v>270</v>
      </c>
      <c r="B138" s="89" t="s">
        <v>271</v>
      </c>
      <c r="C138" s="91">
        <v>0.1023</v>
      </c>
      <c r="D138" s="57"/>
      <c r="E138"/>
      <c r="F138" s="28"/>
      <c r="G138" s="28"/>
      <c r="I138" s="59"/>
      <c r="J138" s="59"/>
    </row>
    <row r="139" spans="1:10" ht="15" x14ac:dyDescent="0.25">
      <c r="A139" s="89" t="s">
        <v>272</v>
      </c>
      <c r="B139" s="89" t="s">
        <v>273</v>
      </c>
      <c r="C139" s="91">
        <v>0.16210000000000002</v>
      </c>
      <c r="D139" s="57"/>
      <c r="E139"/>
      <c r="F139" s="28"/>
      <c r="G139" s="28"/>
      <c r="I139" s="59"/>
      <c r="J139" s="59"/>
    </row>
    <row r="140" spans="1:10" ht="15" x14ac:dyDescent="0.25">
      <c r="A140" s="89" t="s">
        <v>274</v>
      </c>
      <c r="B140" s="89" t="s">
        <v>275</v>
      </c>
      <c r="C140" s="91">
        <v>0.1082</v>
      </c>
      <c r="D140" s="57"/>
      <c r="E140"/>
      <c r="F140" s="28"/>
      <c r="G140" s="28"/>
      <c r="I140" s="59"/>
      <c r="J140" s="59"/>
    </row>
    <row r="141" spans="1:10" ht="15" x14ac:dyDescent="0.25">
      <c r="A141" s="89" t="s">
        <v>276</v>
      </c>
      <c r="B141" s="89" t="s">
        <v>277</v>
      </c>
      <c r="C141" s="91">
        <v>9.7200000000000009E-2</v>
      </c>
      <c r="D141" s="57"/>
      <c r="E141"/>
      <c r="F141" s="28"/>
      <c r="G141" s="28"/>
      <c r="I141" s="59"/>
      <c r="J141" s="59"/>
    </row>
    <row r="142" spans="1:10" ht="15" x14ac:dyDescent="0.25">
      <c r="A142" s="89" t="s">
        <v>278</v>
      </c>
      <c r="B142" s="89" t="s">
        <v>279</v>
      </c>
      <c r="C142" s="91">
        <v>9.0899999999999995E-2</v>
      </c>
      <c r="D142" s="57"/>
      <c r="E142"/>
      <c r="F142" s="28"/>
      <c r="G142" s="28"/>
      <c r="I142" s="59"/>
      <c r="J142" s="59"/>
    </row>
    <row r="143" spans="1:10" ht="15" x14ac:dyDescent="0.25">
      <c r="A143" s="89" t="s">
        <v>280</v>
      </c>
      <c r="B143" s="89" t="s">
        <v>281</v>
      </c>
      <c r="C143" s="91">
        <v>9.2200000000000004E-2</v>
      </c>
      <c r="D143" s="57"/>
      <c r="E143"/>
      <c r="F143" s="28"/>
      <c r="G143" s="28"/>
      <c r="I143" s="59"/>
      <c r="J143" s="59"/>
    </row>
    <row r="144" spans="1:10" ht="15" x14ac:dyDescent="0.25">
      <c r="A144" s="89" t="s">
        <v>282</v>
      </c>
      <c r="B144" s="89" t="s">
        <v>283</v>
      </c>
      <c r="C144" s="91">
        <v>0.12970000000000001</v>
      </c>
      <c r="D144" s="57"/>
      <c r="E144"/>
      <c r="F144" s="28"/>
      <c r="G144" s="28"/>
      <c r="I144" s="59"/>
      <c r="J144" s="59"/>
    </row>
    <row r="145" spans="1:10" ht="15" x14ac:dyDescent="0.25">
      <c r="A145" s="89" t="s">
        <v>284</v>
      </c>
      <c r="B145" s="89" t="s">
        <v>285</v>
      </c>
      <c r="C145" s="91">
        <v>8.7799999999999989E-2</v>
      </c>
      <c r="D145" s="57"/>
      <c r="E145"/>
      <c r="F145" s="28"/>
      <c r="G145" s="28"/>
      <c r="I145" s="59"/>
      <c r="J145" s="59"/>
    </row>
    <row r="146" spans="1:10" ht="15" x14ac:dyDescent="0.25">
      <c r="A146" s="89" t="s">
        <v>286</v>
      </c>
      <c r="B146" s="89" t="s">
        <v>287</v>
      </c>
      <c r="C146" s="91">
        <v>9.5600000000000004E-2</v>
      </c>
      <c r="D146" s="57"/>
      <c r="E146"/>
      <c r="F146" s="28"/>
      <c r="G146" s="28"/>
      <c r="I146" s="59"/>
      <c r="J146" s="59"/>
    </row>
    <row r="147" spans="1:10" ht="15" x14ac:dyDescent="0.25">
      <c r="A147" s="89" t="s">
        <v>288</v>
      </c>
      <c r="B147" s="89" t="s">
        <v>289</v>
      </c>
      <c r="C147" s="91">
        <v>0.12689999999999999</v>
      </c>
      <c r="D147" s="57"/>
      <c r="E147"/>
      <c r="F147" s="28"/>
      <c r="G147" s="28"/>
      <c r="I147" s="59"/>
      <c r="J147" s="59"/>
    </row>
    <row r="148" spans="1:10" ht="15" x14ac:dyDescent="0.25">
      <c r="A148" s="89" t="s">
        <v>290</v>
      </c>
      <c r="B148" s="89" t="s">
        <v>291</v>
      </c>
      <c r="C148" s="91">
        <v>0.16519999999999999</v>
      </c>
      <c r="D148" s="57"/>
      <c r="E148"/>
      <c r="F148" s="28"/>
      <c r="G148" s="28"/>
      <c r="I148" s="59"/>
      <c r="J148" s="59"/>
    </row>
    <row r="149" spans="1:10" ht="15" x14ac:dyDescent="0.25">
      <c r="A149" s="89" t="s">
        <v>292</v>
      </c>
      <c r="B149" s="89" t="s">
        <v>293</v>
      </c>
      <c r="C149" s="91">
        <v>0.12659999999999999</v>
      </c>
      <c r="D149" s="57"/>
      <c r="E149"/>
      <c r="F149" s="28"/>
      <c r="G149" s="28"/>
      <c r="I149" s="59"/>
      <c r="J149" s="59"/>
    </row>
    <row r="150" spans="1:10" ht="15" x14ac:dyDescent="0.25">
      <c r="A150" s="89" t="s">
        <v>294</v>
      </c>
      <c r="B150" s="89" t="s">
        <v>295</v>
      </c>
      <c r="C150" s="91">
        <v>0.1174</v>
      </c>
      <c r="D150" s="57"/>
      <c r="E150"/>
      <c r="F150" s="28"/>
      <c r="G150" s="28"/>
      <c r="I150" s="59"/>
      <c r="J150" s="59"/>
    </row>
    <row r="151" spans="1:10" ht="15" x14ac:dyDescent="0.25">
      <c r="A151" s="89" t="s">
        <v>296</v>
      </c>
      <c r="B151" s="89" t="s">
        <v>297</v>
      </c>
      <c r="C151" s="91">
        <v>0.1278</v>
      </c>
      <c r="D151" s="57"/>
      <c r="E151"/>
      <c r="F151" s="28"/>
      <c r="G151" s="28"/>
      <c r="I151" s="59"/>
      <c r="J151" s="59"/>
    </row>
    <row r="152" spans="1:10" ht="15" x14ac:dyDescent="0.25">
      <c r="A152" s="89" t="s">
        <v>298</v>
      </c>
      <c r="B152" s="89" t="s">
        <v>299</v>
      </c>
      <c r="C152" s="91">
        <v>9.1899999999999996E-2</v>
      </c>
      <c r="D152" s="57"/>
      <c r="E152"/>
      <c r="F152" s="28"/>
      <c r="G152" s="28"/>
      <c r="I152" s="59"/>
      <c r="J152" s="59"/>
    </row>
    <row r="153" spans="1:10" ht="15" x14ac:dyDescent="0.25">
      <c r="A153" s="89" t="s">
        <v>300</v>
      </c>
      <c r="B153" s="89" t="s">
        <v>301</v>
      </c>
      <c r="C153" s="91">
        <v>0.10009999999999999</v>
      </c>
      <c r="D153" s="57"/>
      <c r="E153"/>
      <c r="F153" s="28"/>
      <c r="G153" s="28"/>
      <c r="I153" s="59"/>
      <c r="J153" s="59"/>
    </row>
    <row r="154" spans="1:10" ht="15" x14ac:dyDescent="0.25">
      <c r="A154" s="89" t="s">
        <v>302</v>
      </c>
      <c r="B154" s="89" t="s">
        <v>303</v>
      </c>
      <c r="C154" s="91">
        <v>8.3599999999999994E-2</v>
      </c>
      <c r="D154" s="57"/>
      <c r="E154"/>
      <c r="F154" s="28"/>
      <c r="G154" s="28"/>
      <c r="I154" s="59"/>
      <c r="J154" s="59"/>
    </row>
    <row r="155" spans="1:10" ht="15" x14ac:dyDescent="0.25">
      <c r="A155" s="89" t="s">
        <v>304</v>
      </c>
      <c r="B155" s="89" t="s">
        <v>305</v>
      </c>
      <c r="C155" s="91">
        <v>9.6600000000000005E-2</v>
      </c>
      <c r="D155" s="57"/>
      <c r="E155"/>
      <c r="F155" s="28"/>
      <c r="G155" s="28"/>
      <c r="I155" s="59"/>
      <c r="J155" s="59"/>
    </row>
    <row r="156" spans="1:10" ht="15" x14ac:dyDescent="0.25">
      <c r="A156" s="89" t="s">
        <v>306</v>
      </c>
      <c r="B156" s="89" t="s">
        <v>307</v>
      </c>
      <c r="C156" s="91">
        <v>0.1056</v>
      </c>
      <c r="D156" s="57"/>
      <c r="E156"/>
      <c r="F156" s="28"/>
      <c r="G156" s="28"/>
      <c r="I156" s="59"/>
      <c r="J156" s="59"/>
    </row>
    <row r="157" spans="1:10" ht="15" x14ac:dyDescent="0.25">
      <c r="A157" s="89" t="s">
        <v>308</v>
      </c>
      <c r="B157" s="89" t="s">
        <v>309</v>
      </c>
      <c r="C157" s="91">
        <v>0.1143</v>
      </c>
      <c r="D157" s="57"/>
      <c r="E157"/>
      <c r="F157" s="28"/>
      <c r="G157" s="28"/>
      <c r="I157" s="59"/>
      <c r="J157" s="59"/>
    </row>
    <row r="158" spans="1:10" ht="15" x14ac:dyDescent="0.25">
      <c r="A158" s="89" t="s">
        <v>310</v>
      </c>
      <c r="B158" s="89" t="s">
        <v>311</v>
      </c>
      <c r="C158" s="91">
        <v>0.1007</v>
      </c>
      <c r="D158" s="57"/>
      <c r="E158"/>
      <c r="F158" s="28"/>
      <c r="G158" s="28"/>
      <c r="I158" s="59"/>
      <c r="J158" s="59"/>
    </row>
    <row r="159" spans="1:10" ht="15" x14ac:dyDescent="0.25">
      <c r="A159" s="89" t="s">
        <v>312</v>
      </c>
      <c r="B159" s="89" t="s">
        <v>313</v>
      </c>
      <c r="C159" s="91">
        <v>6.9900000000000004E-2</v>
      </c>
      <c r="D159" s="57"/>
      <c r="E159"/>
      <c r="F159" s="28"/>
      <c r="G159" s="28"/>
      <c r="I159" s="59"/>
      <c r="J159" s="59"/>
    </row>
    <row r="160" spans="1:10" ht="15" x14ac:dyDescent="0.25">
      <c r="A160" s="89" t="s">
        <v>314</v>
      </c>
      <c r="B160" s="89" t="s">
        <v>315</v>
      </c>
      <c r="C160" s="91">
        <v>0.1191</v>
      </c>
      <c r="D160" s="57"/>
      <c r="E160"/>
      <c r="F160" s="28"/>
      <c r="G160" s="28"/>
      <c r="I160" s="59"/>
      <c r="J160" s="59"/>
    </row>
    <row r="161" spans="1:10" ht="15" x14ac:dyDescent="0.25">
      <c r="A161" s="89" t="s">
        <v>316</v>
      </c>
      <c r="B161" s="89" t="s">
        <v>317</v>
      </c>
      <c r="C161" s="91">
        <v>0.12740000000000001</v>
      </c>
      <c r="D161" s="57"/>
      <c r="E161"/>
      <c r="F161" s="28"/>
      <c r="G161" s="28"/>
      <c r="I161" s="59"/>
      <c r="J161" s="59"/>
    </row>
    <row r="162" spans="1:10" ht="15" x14ac:dyDescent="0.25">
      <c r="A162" s="89" t="s">
        <v>318</v>
      </c>
      <c r="B162" s="89" t="s">
        <v>319</v>
      </c>
      <c r="C162" s="91">
        <v>9.849999999999999E-2</v>
      </c>
      <c r="D162" s="57"/>
      <c r="E162"/>
      <c r="F162" s="28"/>
      <c r="G162" s="28"/>
      <c r="I162" s="59"/>
      <c r="J162" s="59"/>
    </row>
    <row r="163" spans="1:10" ht="15" x14ac:dyDescent="0.25">
      <c r="A163" s="89" t="s">
        <v>320</v>
      </c>
      <c r="B163" s="89" t="s">
        <v>321</v>
      </c>
      <c r="C163" s="91">
        <v>0.115</v>
      </c>
      <c r="D163" s="57"/>
      <c r="E163"/>
      <c r="F163" s="28"/>
      <c r="G163" s="28"/>
      <c r="I163" s="59"/>
      <c r="J163" s="59"/>
    </row>
    <row r="164" spans="1:10" ht="15" x14ac:dyDescent="0.25">
      <c r="A164" s="89" t="s">
        <v>322</v>
      </c>
      <c r="B164" s="89" t="s">
        <v>323</v>
      </c>
      <c r="C164" s="91">
        <v>8.5099999999999995E-2</v>
      </c>
      <c r="D164" s="57"/>
      <c r="E164"/>
      <c r="F164" s="28"/>
      <c r="G164" s="28"/>
      <c r="I164" s="59"/>
      <c r="J164" s="59"/>
    </row>
    <row r="165" spans="1:10" ht="15" x14ac:dyDescent="0.25">
      <c r="A165" s="89" t="s">
        <v>324</v>
      </c>
      <c r="B165" s="89" t="s">
        <v>325</v>
      </c>
      <c r="C165" s="91">
        <v>0.12390000000000001</v>
      </c>
      <c r="D165" s="57"/>
      <c r="E165"/>
      <c r="F165" s="28"/>
      <c r="G165" s="28"/>
      <c r="I165" s="59"/>
      <c r="J165" s="59"/>
    </row>
    <row r="166" spans="1:10" ht="15" x14ac:dyDescent="0.25">
      <c r="A166" s="89" t="s">
        <v>326</v>
      </c>
      <c r="B166" s="89" t="s">
        <v>327</v>
      </c>
      <c r="C166" s="91">
        <v>7.1500000000000008E-2</v>
      </c>
      <c r="D166" s="57"/>
      <c r="E166"/>
      <c r="F166" s="28"/>
      <c r="G166" s="28"/>
      <c r="I166" s="59"/>
      <c r="J166" s="59"/>
    </row>
    <row r="167" spans="1:10" ht="15" x14ac:dyDescent="0.25">
      <c r="A167" s="89" t="s">
        <v>328</v>
      </c>
      <c r="B167" s="89" t="s">
        <v>329</v>
      </c>
      <c r="C167" s="91">
        <v>9.7599999999999992E-2</v>
      </c>
      <c r="D167" s="57"/>
      <c r="E167"/>
      <c r="F167" s="28"/>
      <c r="G167" s="28"/>
      <c r="I167" s="59"/>
      <c r="J167" s="59"/>
    </row>
    <row r="168" spans="1:10" ht="15" x14ac:dyDescent="0.25">
      <c r="A168" s="89" t="s">
        <v>330</v>
      </c>
      <c r="B168" s="89" t="s">
        <v>331</v>
      </c>
      <c r="C168" s="91">
        <v>0.1303</v>
      </c>
      <c r="D168" s="57"/>
      <c r="E168"/>
      <c r="F168" s="28"/>
      <c r="G168" s="28"/>
      <c r="I168" s="59"/>
      <c r="J168" s="59"/>
    </row>
    <row r="169" spans="1:10" ht="15" x14ac:dyDescent="0.25">
      <c r="A169" s="89" t="s">
        <v>332</v>
      </c>
      <c r="B169" s="89" t="s">
        <v>333</v>
      </c>
      <c r="C169" s="91">
        <v>0.10710000000000001</v>
      </c>
      <c r="D169" s="57"/>
      <c r="E169"/>
      <c r="F169" s="28"/>
      <c r="G169" s="28"/>
      <c r="I169" s="59"/>
      <c r="J169" s="59"/>
    </row>
    <row r="170" spans="1:10" ht="15" x14ac:dyDescent="0.25">
      <c r="A170" s="89" t="s">
        <v>334</v>
      </c>
      <c r="B170" s="89" t="s">
        <v>335</v>
      </c>
      <c r="C170" s="91">
        <v>0.1013</v>
      </c>
      <c r="D170" s="57"/>
      <c r="E170"/>
      <c r="F170" s="28"/>
      <c r="G170" s="28"/>
      <c r="I170" s="59"/>
      <c r="J170" s="59"/>
    </row>
    <row r="171" spans="1:10" ht="15" x14ac:dyDescent="0.25">
      <c r="A171" s="89" t="s">
        <v>336</v>
      </c>
      <c r="B171" s="89" t="s">
        <v>337</v>
      </c>
      <c r="C171" s="91">
        <v>0.13830000000000001</v>
      </c>
      <c r="D171" s="57"/>
      <c r="E171"/>
      <c r="F171" s="28"/>
      <c r="G171" s="28"/>
      <c r="I171" s="59"/>
      <c r="J171" s="59"/>
    </row>
    <row r="172" spans="1:10" ht="15" x14ac:dyDescent="0.25">
      <c r="A172" s="89" t="s">
        <v>338</v>
      </c>
      <c r="B172" s="89" t="s">
        <v>339</v>
      </c>
      <c r="C172" s="91">
        <v>0.12119999999999999</v>
      </c>
      <c r="D172" s="57"/>
      <c r="E172"/>
      <c r="F172" s="28"/>
      <c r="G172" s="28"/>
      <c r="I172" s="59"/>
      <c r="J172" s="59"/>
    </row>
    <row r="173" spans="1:10" ht="15" x14ac:dyDescent="0.25">
      <c r="A173" s="89" t="s">
        <v>340</v>
      </c>
      <c r="B173" s="89" t="s">
        <v>341</v>
      </c>
      <c r="C173" s="91">
        <v>0.17</v>
      </c>
      <c r="D173" s="57"/>
      <c r="E173"/>
      <c r="F173" s="28"/>
      <c r="G173" s="28"/>
      <c r="I173" s="59"/>
      <c r="J173" s="59"/>
    </row>
    <row r="174" spans="1:10" ht="15" x14ac:dyDescent="0.25">
      <c r="A174" s="89" t="s">
        <v>342</v>
      </c>
      <c r="B174" s="89" t="s">
        <v>343</v>
      </c>
      <c r="C174" s="91">
        <v>0.1115</v>
      </c>
      <c r="D174" s="57"/>
      <c r="E174"/>
      <c r="F174" s="28"/>
      <c r="G174" s="28"/>
      <c r="I174" s="59"/>
      <c r="J174" s="59"/>
    </row>
    <row r="175" spans="1:10" ht="15" x14ac:dyDescent="0.25">
      <c r="A175" s="92" t="s">
        <v>618</v>
      </c>
      <c r="B175" s="89" t="s">
        <v>344</v>
      </c>
      <c r="C175" s="91">
        <v>0.1303</v>
      </c>
      <c r="D175" s="57"/>
      <c r="E175"/>
      <c r="F175" s="28"/>
      <c r="G175" s="28"/>
      <c r="I175" s="59"/>
      <c r="J175" s="59"/>
    </row>
    <row r="176" spans="1:10" ht="15" x14ac:dyDescent="0.25">
      <c r="A176" s="92" t="s">
        <v>619</v>
      </c>
      <c r="B176" s="89" t="s">
        <v>345</v>
      </c>
      <c r="C176" s="91">
        <v>0.12189999999999999</v>
      </c>
      <c r="D176" s="57"/>
      <c r="E176"/>
      <c r="F176" s="28"/>
      <c r="G176" s="28"/>
      <c r="I176" s="59"/>
      <c r="J176" s="59"/>
    </row>
    <row r="177" spans="1:10" ht="15" x14ac:dyDescent="0.25">
      <c r="A177" s="92" t="s">
        <v>620</v>
      </c>
      <c r="B177" s="89" t="s">
        <v>346</v>
      </c>
      <c r="C177" s="91">
        <v>8.3199999999999996E-2</v>
      </c>
      <c r="D177" s="57"/>
      <c r="E177"/>
      <c r="F177" s="28"/>
      <c r="G177" s="28"/>
      <c r="I177" s="59"/>
      <c r="J177" s="59"/>
    </row>
    <row r="178" spans="1:10" ht="15" x14ac:dyDescent="0.25">
      <c r="A178" s="92" t="s">
        <v>621</v>
      </c>
      <c r="B178" s="89" t="s">
        <v>347</v>
      </c>
      <c r="C178" s="91">
        <v>0.1104</v>
      </c>
      <c r="D178" s="57"/>
      <c r="E178"/>
      <c r="F178" s="28"/>
      <c r="G178" s="28"/>
      <c r="I178" s="59"/>
      <c r="J178" s="59"/>
    </row>
    <row r="179" spans="1:10" ht="15" x14ac:dyDescent="0.25">
      <c r="A179" s="92" t="s">
        <v>622</v>
      </c>
      <c r="B179" s="89" t="s">
        <v>348</v>
      </c>
      <c r="C179" s="91">
        <v>0.1106</v>
      </c>
      <c r="D179" s="57"/>
      <c r="E179"/>
      <c r="F179" s="28"/>
      <c r="G179" s="28"/>
      <c r="I179" s="59"/>
      <c r="J179" s="59"/>
    </row>
    <row r="180" spans="1:10" ht="15" x14ac:dyDescent="0.25">
      <c r="A180" s="92" t="s">
        <v>623</v>
      </c>
      <c r="B180" s="89" t="s">
        <v>349</v>
      </c>
      <c r="C180" s="91">
        <v>9.0500000000000011E-2</v>
      </c>
      <c r="D180" s="57"/>
      <c r="E180"/>
      <c r="F180" s="28"/>
      <c r="G180" s="28"/>
      <c r="I180" s="59"/>
      <c r="J180" s="59"/>
    </row>
    <row r="181" spans="1:10" ht="15" x14ac:dyDescent="0.25">
      <c r="A181" s="92" t="s">
        <v>624</v>
      </c>
      <c r="B181" s="89" t="s">
        <v>350</v>
      </c>
      <c r="C181" s="91">
        <v>0.1024</v>
      </c>
      <c r="D181" s="57"/>
      <c r="E181"/>
      <c r="F181" s="28"/>
      <c r="G181" s="28"/>
      <c r="I181" s="59"/>
      <c r="J181" s="59"/>
    </row>
    <row r="182" spans="1:10" ht="15" x14ac:dyDescent="0.25">
      <c r="A182" s="92" t="s">
        <v>625</v>
      </c>
      <c r="B182" s="89" t="s">
        <v>351</v>
      </c>
      <c r="C182" s="91">
        <v>0.11689999999999999</v>
      </c>
      <c r="D182" s="57"/>
      <c r="E182"/>
      <c r="F182" s="28"/>
      <c r="G182" s="28"/>
      <c r="I182" s="59"/>
      <c r="J182" s="59"/>
    </row>
    <row r="183" spans="1:10" ht="15" x14ac:dyDescent="0.25">
      <c r="A183" s="92" t="s">
        <v>626</v>
      </c>
      <c r="B183" s="89" t="s">
        <v>352</v>
      </c>
      <c r="C183" s="91">
        <v>0.14510000000000001</v>
      </c>
      <c r="D183" s="57"/>
      <c r="E183"/>
      <c r="F183" s="28"/>
      <c r="G183" s="28"/>
      <c r="I183" s="59"/>
      <c r="J183" s="59"/>
    </row>
    <row r="184" spans="1:10" ht="15" x14ac:dyDescent="0.25">
      <c r="A184" s="92" t="s">
        <v>627</v>
      </c>
      <c r="B184" s="89" t="s">
        <v>353</v>
      </c>
      <c r="C184" s="91">
        <v>0.1038</v>
      </c>
      <c r="D184" s="57"/>
      <c r="E184"/>
      <c r="F184" s="28"/>
      <c r="G184" s="28"/>
      <c r="I184" s="59"/>
      <c r="J184" s="59"/>
    </row>
    <row r="185" spans="1:10" ht="15" x14ac:dyDescent="0.25">
      <c r="A185" s="92" t="s">
        <v>628</v>
      </c>
      <c r="B185" s="89" t="s">
        <v>354</v>
      </c>
      <c r="C185" s="91">
        <v>0.16289999999999999</v>
      </c>
      <c r="D185" s="57"/>
      <c r="E185"/>
      <c r="F185" s="28"/>
      <c r="G185" s="28"/>
      <c r="I185" s="59"/>
      <c r="J185" s="59"/>
    </row>
    <row r="186" spans="1:10" ht="15" x14ac:dyDescent="0.25">
      <c r="A186" s="92" t="s">
        <v>629</v>
      </c>
      <c r="B186" s="89" t="s">
        <v>355</v>
      </c>
      <c r="C186" s="91">
        <v>9.2100000000000015E-2</v>
      </c>
      <c r="D186" s="57"/>
      <c r="E186"/>
      <c r="F186" s="28"/>
      <c r="G186" s="28"/>
      <c r="I186" s="59"/>
      <c r="J186" s="59"/>
    </row>
    <row r="187" spans="1:10" ht="15" x14ac:dyDescent="0.25">
      <c r="A187" s="92" t="s">
        <v>630</v>
      </c>
      <c r="B187" s="89" t="s">
        <v>356</v>
      </c>
      <c r="C187" s="91">
        <v>8.7400000000000005E-2</v>
      </c>
      <c r="D187" s="57"/>
      <c r="E187"/>
      <c r="F187" s="28"/>
      <c r="G187" s="28"/>
      <c r="I187" s="59"/>
      <c r="J187" s="59"/>
    </row>
    <row r="188" spans="1:10" ht="15" x14ac:dyDescent="0.25">
      <c r="A188" s="92" t="s">
        <v>631</v>
      </c>
      <c r="B188" s="89" t="s">
        <v>357</v>
      </c>
      <c r="C188" s="91">
        <v>0.1225</v>
      </c>
      <c r="D188" s="57"/>
      <c r="E188"/>
      <c r="F188" s="28"/>
      <c r="G188" s="28"/>
      <c r="I188" s="59"/>
      <c r="J188" s="59"/>
    </row>
    <row r="189" spans="1:10" ht="15" x14ac:dyDescent="0.25">
      <c r="A189" s="92" t="s">
        <v>632</v>
      </c>
      <c r="B189" s="89" t="s">
        <v>358</v>
      </c>
      <c r="C189" s="91">
        <v>0.11699999999999999</v>
      </c>
      <c r="D189" s="57"/>
      <c r="E189"/>
      <c r="F189" s="28"/>
      <c r="G189" s="28"/>
      <c r="I189" s="59"/>
      <c r="J189" s="59"/>
    </row>
    <row r="190" spans="1:10" ht="15" x14ac:dyDescent="0.25">
      <c r="A190" s="92" t="s">
        <v>633</v>
      </c>
      <c r="B190" s="89" t="s">
        <v>359</v>
      </c>
      <c r="C190" s="91">
        <v>0.1013</v>
      </c>
      <c r="D190" s="57"/>
      <c r="E190"/>
      <c r="F190" s="28"/>
      <c r="G190" s="28"/>
      <c r="I190" s="59"/>
      <c r="J190" s="59"/>
    </row>
    <row r="191" spans="1:10" ht="15" x14ac:dyDescent="0.25">
      <c r="A191" s="92" t="s">
        <v>634</v>
      </c>
      <c r="B191" s="89" t="s">
        <v>360</v>
      </c>
      <c r="C191" s="91">
        <v>0.1105</v>
      </c>
      <c r="D191" s="57"/>
      <c r="E191"/>
      <c r="F191" s="28"/>
      <c r="G191" s="28"/>
      <c r="I191" s="59"/>
      <c r="J191" s="59"/>
    </row>
    <row r="192" spans="1:10" ht="15" x14ac:dyDescent="0.25">
      <c r="A192" s="92" t="s">
        <v>635</v>
      </c>
      <c r="B192" s="89" t="s">
        <v>361</v>
      </c>
      <c r="C192" s="91">
        <v>0.11230000000000001</v>
      </c>
      <c r="D192" s="57"/>
      <c r="E192"/>
      <c r="F192" s="28"/>
      <c r="G192" s="28"/>
      <c r="I192" s="59"/>
      <c r="J192" s="59"/>
    </row>
    <row r="193" spans="1:10" ht="15" x14ac:dyDescent="0.25">
      <c r="A193" s="92" t="s">
        <v>636</v>
      </c>
      <c r="B193" s="89" t="s">
        <v>362</v>
      </c>
      <c r="C193" s="91">
        <v>9.9299999999999999E-2</v>
      </c>
      <c r="D193" s="57"/>
      <c r="E193"/>
      <c r="F193" s="28"/>
      <c r="G193" s="28"/>
      <c r="I193" s="59"/>
      <c r="J193" s="59"/>
    </row>
    <row r="194" spans="1:10" ht="15" x14ac:dyDescent="0.25">
      <c r="A194" s="92" t="s">
        <v>637</v>
      </c>
      <c r="B194" s="89" t="s">
        <v>363</v>
      </c>
      <c r="C194" s="91">
        <v>9.2699999999999991E-2</v>
      </c>
      <c r="D194" s="57"/>
      <c r="E194"/>
      <c r="F194" s="28"/>
      <c r="G194" s="28"/>
      <c r="I194" s="59"/>
      <c r="J194" s="59"/>
    </row>
    <row r="195" spans="1:10" ht="15" x14ac:dyDescent="0.25">
      <c r="A195" s="92" t="s">
        <v>638</v>
      </c>
      <c r="B195" s="89" t="s">
        <v>364</v>
      </c>
      <c r="C195" s="91">
        <v>0.1057</v>
      </c>
      <c r="D195" s="57"/>
      <c r="E195"/>
      <c r="F195" s="28"/>
      <c r="G195" s="28"/>
      <c r="I195" s="59"/>
      <c r="J195" s="59"/>
    </row>
    <row r="196" spans="1:10" ht="15" x14ac:dyDescent="0.25">
      <c r="A196" s="92" t="s">
        <v>639</v>
      </c>
      <c r="B196" s="89" t="s">
        <v>365</v>
      </c>
      <c r="C196" s="91">
        <v>8.3699999999999997E-2</v>
      </c>
      <c r="D196" s="57"/>
      <c r="E196"/>
      <c r="F196" s="28"/>
      <c r="G196" s="28"/>
      <c r="I196" s="59"/>
      <c r="J196" s="59"/>
    </row>
    <row r="197" spans="1:10" ht="15" x14ac:dyDescent="0.25">
      <c r="A197" s="92" t="s">
        <v>640</v>
      </c>
      <c r="B197" s="89" t="s">
        <v>366</v>
      </c>
      <c r="C197" s="91">
        <v>0.1211</v>
      </c>
      <c r="D197" s="57"/>
      <c r="E197"/>
      <c r="F197" s="28"/>
      <c r="G197" s="28"/>
      <c r="I197" s="59"/>
      <c r="J197" s="59"/>
    </row>
    <row r="198" spans="1:10" ht="15" x14ac:dyDescent="0.25">
      <c r="A198" s="92" t="s">
        <v>641</v>
      </c>
      <c r="B198" s="89" t="s">
        <v>367</v>
      </c>
      <c r="C198" s="91">
        <v>9.6000000000000002E-2</v>
      </c>
      <c r="D198" s="57"/>
      <c r="E198"/>
      <c r="F198" s="28"/>
      <c r="G198" s="28"/>
      <c r="I198" s="59"/>
      <c r="J198" s="59"/>
    </row>
    <row r="199" spans="1:10" ht="15" x14ac:dyDescent="0.25">
      <c r="A199" s="92" t="s">
        <v>642</v>
      </c>
      <c r="B199" s="89" t="s">
        <v>368</v>
      </c>
      <c r="C199" s="91">
        <v>0.1376</v>
      </c>
      <c r="D199" s="57"/>
      <c r="E199"/>
      <c r="F199" s="28"/>
      <c r="G199" s="28"/>
      <c r="I199" s="59"/>
      <c r="J199" s="59"/>
    </row>
    <row r="200" spans="1:10" ht="15" x14ac:dyDescent="0.25">
      <c r="A200" s="92" t="s">
        <v>643</v>
      </c>
      <c r="B200" s="89" t="s">
        <v>369</v>
      </c>
      <c r="C200" s="91">
        <v>0.1246</v>
      </c>
      <c r="D200" s="57"/>
      <c r="E200"/>
      <c r="F200" s="28"/>
      <c r="G200" s="28"/>
      <c r="I200" s="59"/>
      <c r="J200" s="59"/>
    </row>
    <row r="201" spans="1:10" ht="15" x14ac:dyDescent="0.25">
      <c r="A201" s="92" t="s">
        <v>644</v>
      </c>
      <c r="B201" s="89" t="s">
        <v>370</v>
      </c>
      <c r="C201" s="91">
        <v>0.1076</v>
      </c>
      <c r="D201" s="57"/>
      <c r="E201"/>
      <c r="F201" s="28"/>
      <c r="G201" s="28"/>
      <c r="I201" s="59"/>
      <c r="J201" s="59"/>
    </row>
    <row r="202" spans="1:10" ht="15" x14ac:dyDescent="0.25">
      <c r="A202" s="92" t="s">
        <v>645</v>
      </c>
      <c r="B202" s="89" t="s">
        <v>371</v>
      </c>
      <c r="C202" s="91">
        <v>0.11019999999999999</v>
      </c>
      <c r="D202" s="57"/>
      <c r="E202"/>
      <c r="F202" s="28"/>
      <c r="G202" s="28"/>
      <c r="I202" s="59"/>
      <c r="J202" s="59"/>
    </row>
    <row r="203" spans="1:10" ht="15" x14ac:dyDescent="0.25">
      <c r="A203" s="92" t="s">
        <v>646</v>
      </c>
      <c r="B203" s="89" t="s">
        <v>372</v>
      </c>
      <c r="C203" s="91">
        <v>0.15620000000000001</v>
      </c>
      <c r="D203" s="57"/>
      <c r="E203"/>
      <c r="F203" s="28"/>
      <c r="G203" s="28"/>
      <c r="I203" s="59"/>
      <c r="J203" s="59"/>
    </row>
    <row r="204" spans="1:10" ht="15" x14ac:dyDescent="0.25">
      <c r="A204" s="92" t="s">
        <v>647</v>
      </c>
      <c r="B204" s="89" t="s">
        <v>373</v>
      </c>
      <c r="C204" s="91">
        <v>0.1363</v>
      </c>
      <c r="D204" s="57"/>
      <c r="E204"/>
      <c r="F204" s="28"/>
      <c r="G204" s="28"/>
      <c r="I204" s="59"/>
      <c r="J204" s="59"/>
    </row>
    <row r="205" spans="1:10" ht="15" x14ac:dyDescent="0.25">
      <c r="A205" s="92" t="s">
        <v>648</v>
      </c>
      <c r="B205" s="89" t="s">
        <v>374</v>
      </c>
      <c r="C205" s="91">
        <v>9.4299999999999995E-2</v>
      </c>
      <c r="D205" s="57"/>
      <c r="E205"/>
      <c r="F205" s="28"/>
      <c r="G205" s="28"/>
      <c r="I205" s="59"/>
      <c r="J205" s="59"/>
    </row>
    <row r="206" spans="1:10" ht="15" x14ac:dyDescent="0.25">
      <c r="A206" s="92" t="s">
        <v>649</v>
      </c>
      <c r="B206" s="89" t="s">
        <v>375</v>
      </c>
      <c r="C206" s="91">
        <v>8.929999999999999E-2</v>
      </c>
      <c r="D206" s="57"/>
      <c r="E206"/>
      <c r="F206" s="28"/>
      <c r="G206" s="28"/>
      <c r="I206" s="59"/>
      <c r="J206" s="59"/>
    </row>
    <row r="207" spans="1:10" ht="15" x14ac:dyDescent="0.25">
      <c r="A207" s="92" t="s">
        <v>650</v>
      </c>
      <c r="B207" s="89" t="s">
        <v>376</v>
      </c>
      <c r="C207" s="91">
        <v>0.1099</v>
      </c>
      <c r="D207" s="57"/>
      <c r="E207"/>
      <c r="F207" s="28"/>
      <c r="G207" s="28"/>
      <c r="I207" s="59"/>
      <c r="J207" s="59"/>
    </row>
    <row r="208" spans="1:10" ht="15" x14ac:dyDescent="0.25">
      <c r="A208" s="92" t="s">
        <v>651</v>
      </c>
      <c r="B208" s="89" t="s">
        <v>377</v>
      </c>
      <c r="C208" s="91">
        <v>6.9099999999999995E-2</v>
      </c>
      <c r="D208" s="57"/>
      <c r="E208"/>
      <c r="F208" s="28"/>
      <c r="G208" s="28"/>
      <c r="I208" s="59"/>
      <c r="J208" s="59"/>
    </row>
    <row r="209" spans="1:10" ht="15" x14ac:dyDescent="0.25">
      <c r="A209" s="92" t="s">
        <v>652</v>
      </c>
      <c r="B209" s="89" t="s">
        <v>378</v>
      </c>
      <c r="C209" s="91">
        <v>0.10199999999999999</v>
      </c>
      <c r="D209" s="57"/>
      <c r="E209"/>
      <c r="F209" s="28"/>
      <c r="G209" s="28"/>
      <c r="I209" s="59"/>
      <c r="J209" s="59"/>
    </row>
    <row r="210" spans="1:10" ht="15" x14ac:dyDescent="0.25">
      <c r="A210" s="92" t="s">
        <v>653</v>
      </c>
      <c r="B210" s="89" t="s">
        <v>379</v>
      </c>
      <c r="C210" s="91">
        <v>0.10279999999999999</v>
      </c>
      <c r="D210" s="57"/>
      <c r="E210"/>
      <c r="F210" s="28"/>
      <c r="G210" s="28"/>
      <c r="I210" s="59"/>
      <c r="J210" s="59"/>
    </row>
    <row r="211" spans="1:10" ht="15" x14ac:dyDescent="0.25">
      <c r="A211" s="92" t="s">
        <v>654</v>
      </c>
      <c r="B211" s="89" t="s">
        <v>380</v>
      </c>
      <c r="C211" s="91">
        <v>8.8399999999999992E-2</v>
      </c>
      <c r="D211" s="57"/>
      <c r="E211"/>
      <c r="F211" s="28"/>
      <c r="G211" s="28"/>
      <c r="I211" s="59"/>
      <c r="J211" s="59"/>
    </row>
    <row r="212" spans="1:10" ht="15" x14ac:dyDescent="0.25">
      <c r="A212" s="92" t="s">
        <v>655</v>
      </c>
      <c r="B212" s="89" t="s">
        <v>381</v>
      </c>
      <c r="C212" s="91">
        <v>0.1595</v>
      </c>
      <c r="D212" s="57"/>
      <c r="E212"/>
      <c r="F212" s="28"/>
      <c r="G212" s="28"/>
      <c r="I212" s="59"/>
      <c r="J212" s="59"/>
    </row>
    <row r="213" spans="1:10" ht="15" x14ac:dyDescent="0.25">
      <c r="A213" s="92" t="s">
        <v>656</v>
      </c>
      <c r="B213" s="89" t="s">
        <v>382</v>
      </c>
      <c r="C213" s="91">
        <v>8.2799999999999999E-2</v>
      </c>
      <c r="D213" s="57"/>
      <c r="E213"/>
      <c r="F213" s="28"/>
      <c r="G213" s="28"/>
      <c r="I213" s="59"/>
      <c r="J213" s="59"/>
    </row>
    <row r="214" spans="1:10" ht="15" x14ac:dyDescent="0.25">
      <c r="A214" s="92" t="s">
        <v>657</v>
      </c>
      <c r="B214" s="89" t="s">
        <v>383</v>
      </c>
      <c r="C214" s="91">
        <v>0.14779999999999999</v>
      </c>
      <c r="D214" s="57"/>
      <c r="E214"/>
      <c r="F214" s="28"/>
      <c r="G214" s="28"/>
      <c r="I214" s="59"/>
      <c r="J214" s="59"/>
    </row>
    <row r="215" spans="1:10" ht="15" x14ac:dyDescent="0.25">
      <c r="A215" s="92" t="s">
        <v>658</v>
      </c>
      <c r="B215" s="89" t="s">
        <v>384</v>
      </c>
      <c r="C215" s="91">
        <v>9.6199999999999994E-2</v>
      </c>
      <c r="D215" s="57"/>
      <c r="E215"/>
      <c r="F215" s="28"/>
      <c r="G215" s="28"/>
      <c r="I215" s="59"/>
      <c r="J215" s="59"/>
    </row>
    <row r="216" spans="1:10" ht="15" x14ac:dyDescent="0.25">
      <c r="A216" s="92" t="s">
        <v>659</v>
      </c>
      <c r="B216" s="89" t="s">
        <v>385</v>
      </c>
      <c r="C216" s="91">
        <v>8.5800000000000001E-2</v>
      </c>
      <c r="D216" s="57"/>
      <c r="E216"/>
      <c r="F216" s="28"/>
      <c r="G216" s="28"/>
      <c r="I216" s="59"/>
      <c r="J216" s="59"/>
    </row>
    <row r="217" spans="1:10" ht="15" x14ac:dyDescent="0.25">
      <c r="A217" s="92" t="s">
        <v>660</v>
      </c>
      <c r="B217" s="89" t="s">
        <v>386</v>
      </c>
      <c r="C217" s="91">
        <v>0.1222</v>
      </c>
      <c r="D217" s="57"/>
      <c r="E217"/>
      <c r="F217" s="28"/>
      <c r="G217" s="28"/>
      <c r="I217" s="59"/>
      <c r="J217" s="59"/>
    </row>
    <row r="218" spans="1:10" ht="15" x14ac:dyDescent="0.25">
      <c r="A218" s="92" t="s">
        <v>661</v>
      </c>
      <c r="B218" s="89" t="s">
        <v>387</v>
      </c>
      <c r="C218" s="91">
        <v>0.11269999999999999</v>
      </c>
      <c r="D218" s="57"/>
      <c r="E218"/>
      <c r="F218" s="28"/>
      <c r="G218" s="28"/>
      <c r="I218" s="59"/>
      <c r="J218" s="59"/>
    </row>
    <row r="219" spans="1:10" ht="15" x14ac:dyDescent="0.25">
      <c r="A219" s="92" t="s">
        <v>662</v>
      </c>
      <c r="B219" s="89" t="s">
        <v>388</v>
      </c>
      <c r="C219" s="91">
        <v>8.7300000000000003E-2</v>
      </c>
      <c r="D219" s="57"/>
      <c r="E219"/>
      <c r="F219" s="28"/>
      <c r="G219" s="28"/>
      <c r="I219" s="59"/>
      <c r="J219" s="59"/>
    </row>
    <row r="220" spans="1:10" ht="15" x14ac:dyDescent="0.25">
      <c r="A220" s="92" t="s">
        <v>663</v>
      </c>
      <c r="B220" s="89" t="s">
        <v>389</v>
      </c>
      <c r="C220" s="91">
        <v>0.1074</v>
      </c>
      <c r="D220" s="57"/>
      <c r="E220"/>
      <c r="F220" s="28"/>
      <c r="G220" s="28"/>
      <c r="I220" s="59"/>
      <c r="J220" s="59"/>
    </row>
    <row r="221" spans="1:10" ht="15" x14ac:dyDescent="0.25">
      <c r="A221" s="92" t="s">
        <v>664</v>
      </c>
      <c r="B221" s="89" t="s">
        <v>390</v>
      </c>
      <c r="C221" s="91">
        <v>0.11810000000000001</v>
      </c>
      <c r="D221" s="57"/>
      <c r="E221"/>
      <c r="F221" s="28"/>
      <c r="G221" s="28"/>
      <c r="I221" s="59"/>
      <c r="J221" s="59"/>
    </row>
    <row r="222" spans="1:10" ht="15" x14ac:dyDescent="0.25">
      <c r="A222" s="92" t="s">
        <v>665</v>
      </c>
      <c r="B222" s="89" t="s">
        <v>391</v>
      </c>
      <c r="C222" s="91">
        <v>9.9700000000000011E-2</v>
      </c>
      <c r="D222" s="57"/>
      <c r="E222"/>
      <c r="F222" s="28"/>
      <c r="G222" s="28"/>
      <c r="I222" s="59"/>
      <c r="J222" s="59"/>
    </row>
    <row r="223" spans="1:10" ht="15" x14ac:dyDescent="0.25">
      <c r="A223" s="92" t="s">
        <v>666</v>
      </c>
      <c r="B223" s="89" t="s">
        <v>392</v>
      </c>
      <c r="C223" s="91">
        <v>0.1</v>
      </c>
      <c r="D223" s="57"/>
      <c r="E223"/>
      <c r="F223" s="28"/>
      <c r="G223" s="28"/>
      <c r="I223" s="59"/>
      <c r="J223" s="59"/>
    </row>
    <row r="224" spans="1:10" ht="15" x14ac:dyDescent="0.25">
      <c r="A224" s="92" t="s">
        <v>667</v>
      </c>
      <c r="B224" s="89" t="s">
        <v>393</v>
      </c>
      <c r="C224" s="91">
        <v>0.13720000000000002</v>
      </c>
      <c r="D224" s="57"/>
      <c r="E224"/>
      <c r="F224" s="28"/>
      <c r="G224" s="28"/>
      <c r="I224" s="59"/>
      <c r="J224" s="59"/>
    </row>
    <row r="225" spans="1:10" ht="15" x14ac:dyDescent="0.25">
      <c r="A225" s="92" t="s">
        <v>668</v>
      </c>
      <c r="B225" s="89" t="s">
        <v>394</v>
      </c>
      <c r="C225" s="91">
        <v>0.1326</v>
      </c>
      <c r="D225" s="57"/>
      <c r="E225"/>
      <c r="F225" s="28"/>
      <c r="G225" s="28"/>
      <c r="I225" s="59"/>
      <c r="J225" s="59"/>
    </row>
    <row r="226" spans="1:10" ht="15" x14ac:dyDescent="0.25">
      <c r="A226" s="92" t="s">
        <v>669</v>
      </c>
      <c r="B226" s="89" t="s">
        <v>395</v>
      </c>
      <c r="C226" s="91">
        <v>0.1406</v>
      </c>
      <c r="D226" s="57"/>
      <c r="E226"/>
      <c r="F226" s="28"/>
      <c r="G226" s="28"/>
      <c r="I226" s="59"/>
      <c r="J226" s="59"/>
    </row>
    <row r="227" spans="1:10" ht="15" x14ac:dyDescent="0.25">
      <c r="A227" s="92" t="s">
        <v>670</v>
      </c>
      <c r="B227" s="89" t="s">
        <v>396</v>
      </c>
      <c r="C227" s="91">
        <v>9.6000000000000002E-2</v>
      </c>
      <c r="D227" s="57"/>
      <c r="E227"/>
      <c r="F227" s="28"/>
      <c r="G227" s="28"/>
      <c r="I227" s="59"/>
      <c r="J227" s="59"/>
    </row>
    <row r="228" spans="1:10" ht="15" x14ac:dyDescent="0.25">
      <c r="A228" s="92" t="s">
        <v>671</v>
      </c>
      <c r="B228" s="89" t="s">
        <v>397</v>
      </c>
      <c r="C228" s="91">
        <v>7.85E-2</v>
      </c>
      <c r="D228" s="57"/>
      <c r="E228"/>
      <c r="F228" s="28"/>
      <c r="G228" s="28"/>
      <c r="I228" s="59"/>
      <c r="J228" s="59"/>
    </row>
    <row r="229" spans="1:10" ht="15" x14ac:dyDescent="0.25">
      <c r="A229" s="92" t="s">
        <v>672</v>
      </c>
      <c r="B229" s="89" t="s">
        <v>398</v>
      </c>
      <c r="C229" s="91">
        <v>0.1143</v>
      </c>
      <c r="D229" s="57"/>
      <c r="E229"/>
      <c r="F229" s="28"/>
      <c r="G229" s="28"/>
      <c r="I229" s="59"/>
      <c r="J229" s="59"/>
    </row>
    <row r="230" spans="1:10" ht="15" x14ac:dyDescent="0.25">
      <c r="A230" s="92" t="s">
        <v>673</v>
      </c>
      <c r="B230" s="89" t="s">
        <v>399</v>
      </c>
      <c r="C230" s="91">
        <v>0.1033</v>
      </c>
      <c r="D230" s="57"/>
      <c r="E230"/>
      <c r="F230" s="28"/>
      <c r="G230" s="28"/>
      <c r="I230" s="59"/>
      <c r="J230" s="59"/>
    </row>
    <row r="231" spans="1:10" ht="15" x14ac:dyDescent="0.25">
      <c r="A231" s="92" t="s">
        <v>674</v>
      </c>
      <c r="B231" s="89" t="s">
        <v>400</v>
      </c>
      <c r="C231" s="91">
        <v>9.2899999999999996E-2</v>
      </c>
      <c r="D231" s="57"/>
      <c r="E231"/>
      <c r="F231" s="28"/>
      <c r="G231" s="28"/>
      <c r="I231" s="59"/>
      <c r="J231" s="59"/>
    </row>
    <row r="232" spans="1:10" ht="15" x14ac:dyDescent="0.25">
      <c r="A232" s="92" t="s">
        <v>675</v>
      </c>
      <c r="B232" s="89" t="s">
        <v>401</v>
      </c>
      <c r="C232" s="91">
        <v>8.3000000000000004E-2</v>
      </c>
      <c r="D232" s="57"/>
      <c r="E232"/>
      <c r="F232" s="28"/>
      <c r="G232" s="28"/>
      <c r="I232" s="59"/>
      <c r="J232" s="59"/>
    </row>
    <row r="233" spans="1:10" ht="15" x14ac:dyDescent="0.25">
      <c r="A233" s="92" t="s">
        <v>676</v>
      </c>
      <c r="B233" s="89" t="s">
        <v>402</v>
      </c>
      <c r="C233" s="91">
        <v>0.15090000000000001</v>
      </c>
      <c r="D233" s="57"/>
      <c r="E233"/>
      <c r="F233" s="28"/>
      <c r="G233" s="28"/>
      <c r="I233" s="59"/>
      <c r="J233" s="59"/>
    </row>
    <row r="234" spans="1:10" ht="15" x14ac:dyDescent="0.25">
      <c r="A234" s="92" t="s">
        <v>677</v>
      </c>
      <c r="B234" s="89" t="s">
        <v>403</v>
      </c>
      <c r="C234" s="91">
        <v>0.10529999999999999</v>
      </c>
      <c r="D234" s="57"/>
      <c r="E234"/>
      <c r="F234" s="28"/>
      <c r="G234" s="28"/>
      <c r="I234" s="59"/>
      <c r="J234" s="59"/>
    </row>
    <row r="235" spans="1:10" ht="15" x14ac:dyDescent="0.25">
      <c r="A235" s="92" t="s">
        <v>678</v>
      </c>
      <c r="B235" s="89" t="s">
        <v>404</v>
      </c>
      <c r="C235" s="91">
        <v>0.1464</v>
      </c>
      <c r="D235" s="57"/>
      <c r="E235"/>
      <c r="F235" s="28"/>
      <c r="G235" s="28"/>
      <c r="I235" s="59"/>
      <c r="J235" s="59"/>
    </row>
    <row r="236" spans="1:10" ht="15" x14ac:dyDescent="0.25">
      <c r="A236" s="92" t="s">
        <v>679</v>
      </c>
      <c r="B236" s="89" t="s">
        <v>405</v>
      </c>
      <c r="C236" s="91">
        <v>7.1900000000000006E-2</v>
      </c>
      <c r="D236" s="57"/>
      <c r="E236"/>
      <c r="F236" s="28"/>
      <c r="G236" s="28"/>
      <c r="I236" s="59"/>
      <c r="J236" s="59"/>
    </row>
    <row r="237" spans="1:10" ht="15" x14ac:dyDescent="0.25">
      <c r="A237" s="92" t="s">
        <v>680</v>
      </c>
      <c r="B237" s="89" t="s">
        <v>406</v>
      </c>
      <c r="C237" s="91">
        <v>7.2599999999999998E-2</v>
      </c>
      <c r="D237" s="57"/>
      <c r="E237"/>
      <c r="F237" s="28"/>
      <c r="G237" s="28"/>
      <c r="I237" s="59"/>
      <c r="J237" s="59"/>
    </row>
    <row r="238" spans="1:10" ht="15" x14ac:dyDescent="0.25">
      <c r="A238" s="92" t="s">
        <v>681</v>
      </c>
      <c r="B238" s="89" t="s">
        <v>407</v>
      </c>
      <c r="C238" s="91">
        <v>0.10310000000000001</v>
      </c>
      <c r="D238" s="57"/>
      <c r="E238"/>
      <c r="F238" s="28"/>
      <c r="G238" s="28"/>
      <c r="I238" s="59"/>
      <c r="J238" s="59"/>
    </row>
    <row r="239" spans="1:10" ht="15" x14ac:dyDescent="0.25">
      <c r="A239" s="92" t="s">
        <v>682</v>
      </c>
      <c r="B239" s="89" t="s">
        <v>408</v>
      </c>
      <c r="C239" s="91">
        <v>9.2600000000000002E-2</v>
      </c>
      <c r="D239" s="57"/>
      <c r="E239"/>
      <c r="F239" s="28"/>
      <c r="G239" s="28"/>
      <c r="I239" s="59"/>
      <c r="J239" s="59"/>
    </row>
    <row r="240" spans="1:10" ht="15" x14ac:dyDescent="0.25">
      <c r="A240" s="92" t="s">
        <v>683</v>
      </c>
      <c r="B240" s="89" t="s">
        <v>409</v>
      </c>
      <c r="C240" s="91">
        <v>9.3299999999999994E-2</v>
      </c>
      <c r="D240" s="57"/>
      <c r="E240"/>
      <c r="F240" s="28"/>
      <c r="G240" s="28"/>
      <c r="I240" s="59"/>
      <c r="J240" s="59"/>
    </row>
    <row r="241" spans="1:10" ht="15" x14ac:dyDescent="0.25">
      <c r="A241" s="92" t="s">
        <v>684</v>
      </c>
      <c r="B241" s="89" t="s">
        <v>410</v>
      </c>
      <c r="C241" s="91">
        <v>0.13350000000000001</v>
      </c>
      <c r="D241" s="57"/>
      <c r="E241"/>
      <c r="F241" s="28"/>
      <c r="G241" s="28"/>
      <c r="I241" s="59"/>
      <c r="J241" s="59"/>
    </row>
    <row r="242" spans="1:10" ht="15" x14ac:dyDescent="0.25">
      <c r="A242" s="92" t="s">
        <v>685</v>
      </c>
      <c r="B242" s="89" t="s">
        <v>411</v>
      </c>
      <c r="C242" s="91">
        <v>0.1192</v>
      </c>
      <c r="D242" s="57"/>
      <c r="E242"/>
      <c r="F242" s="28"/>
      <c r="G242" s="28"/>
      <c r="I242" s="59"/>
      <c r="J242" s="59"/>
    </row>
    <row r="243" spans="1:10" ht="15" x14ac:dyDescent="0.25">
      <c r="A243" s="92" t="s">
        <v>686</v>
      </c>
      <c r="B243" s="89" t="s">
        <v>412</v>
      </c>
      <c r="C243" s="91">
        <v>0.12269999999999999</v>
      </c>
      <c r="D243" s="57"/>
      <c r="E243"/>
      <c r="F243" s="28"/>
      <c r="G243" s="28"/>
      <c r="I243" s="59"/>
      <c r="J243" s="59"/>
    </row>
    <row r="244" spans="1:10" ht="15" x14ac:dyDescent="0.25">
      <c r="A244" s="92" t="s">
        <v>687</v>
      </c>
      <c r="B244" s="89" t="s">
        <v>413</v>
      </c>
      <c r="C244" s="91">
        <v>8.2299999999999998E-2</v>
      </c>
      <c r="D244" s="57"/>
      <c r="E244"/>
      <c r="F244" s="28"/>
      <c r="G244" s="28"/>
      <c r="I244" s="59"/>
      <c r="J244" s="59"/>
    </row>
    <row r="245" spans="1:10" ht="15" x14ac:dyDescent="0.25">
      <c r="A245" s="92" t="s">
        <v>688</v>
      </c>
      <c r="B245" s="89" t="s">
        <v>414</v>
      </c>
      <c r="C245" s="91">
        <v>8.9600000000000013E-2</v>
      </c>
      <c r="D245" s="57"/>
      <c r="E245"/>
      <c r="F245" s="28"/>
      <c r="G245" s="28"/>
      <c r="I245" s="59"/>
      <c r="J245" s="59"/>
    </row>
    <row r="246" spans="1:10" ht="15" x14ac:dyDescent="0.25">
      <c r="A246" s="92" t="s">
        <v>689</v>
      </c>
      <c r="B246" s="89" t="s">
        <v>415</v>
      </c>
      <c r="C246" s="91">
        <v>8.4199999999999997E-2</v>
      </c>
      <c r="D246" s="57"/>
      <c r="E246"/>
      <c r="F246" s="28"/>
      <c r="G246" s="28"/>
      <c r="I246" s="59"/>
      <c r="J246" s="59"/>
    </row>
    <row r="247" spans="1:10" ht="15" x14ac:dyDescent="0.25">
      <c r="A247" s="92" t="s">
        <v>690</v>
      </c>
      <c r="B247" s="89" t="s">
        <v>416</v>
      </c>
      <c r="C247" s="91">
        <v>0.1193</v>
      </c>
      <c r="D247" s="57"/>
      <c r="E247"/>
      <c r="F247" s="28"/>
      <c r="G247" s="28"/>
      <c r="I247" s="59"/>
      <c r="J247" s="59"/>
    </row>
    <row r="248" spans="1:10" ht="15" x14ac:dyDescent="0.25">
      <c r="A248" s="92" t="s">
        <v>691</v>
      </c>
      <c r="B248" s="89" t="s">
        <v>417</v>
      </c>
      <c r="C248" s="91">
        <v>8.3299999999999999E-2</v>
      </c>
      <c r="D248" s="57"/>
      <c r="E248"/>
      <c r="F248" s="28"/>
      <c r="G248" s="28"/>
      <c r="I248" s="59"/>
      <c r="J248" s="59"/>
    </row>
    <row r="249" spans="1:10" ht="15" x14ac:dyDescent="0.25">
      <c r="A249" s="92" t="s">
        <v>692</v>
      </c>
      <c r="B249" s="89" t="s">
        <v>418</v>
      </c>
      <c r="C249" s="91">
        <v>8.5000000000000006E-2</v>
      </c>
      <c r="D249" s="57"/>
      <c r="E249"/>
      <c r="F249" s="28"/>
      <c r="G249" s="28"/>
      <c r="I249" s="59"/>
      <c r="J249" s="59"/>
    </row>
    <row r="250" spans="1:10" ht="15" x14ac:dyDescent="0.25">
      <c r="A250" s="92" t="s">
        <v>693</v>
      </c>
      <c r="B250" s="89" t="s">
        <v>419</v>
      </c>
      <c r="C250" s="91">
        <v>0.17</v>
      </c>
      <c r="D250" s="57"/>
      <c r="E250"/>
      <c r="F250" s="28"/>
      <c r="G250" s="28"/>
      <c r="I250" s="59"/>
      <c r="J250" s="59"/>
    </row>
    <row r="251" spans="1:10" ht="15" x14ac:dyDescent="0.25">
      <c r="A251" s="92" t="s">
        <v>694</v>
      </c>
      <c r="B251" s="89" t="s">
        <v>420</v>
      </c>
      <c r="C251" s="91">
        <v>7.9699999999999993E-2</v>
      </c>
      <c r="D251" s="57"/>
      <c r="E251"/>
      <c r="F251" s="28"/>
      <c r="G251" s="28"/>
      <c r="I251" s="59"/>
      <c r="J251" s="59"/>
    </row>
    <row r="252" spans="1:10" ht="15" x14ac:dyDescent="0.25">
      <c r="A252" s="92" t="s">
        <v>695</v>
      </c>
      <c r="B252" s="89" t="s">
        <v>421</v>
      </c>
      <c r="C252" s="91">
        <v>0.10970000000000001</v>
      </c>
      <c r="D252" s="57"/>
      <c r="E252"/>
      <c r="F252" s="28"/>
      <c r="G252" s="28"/>
      <c r="I252" s="59"/>
      <c r="J252" s="59"/>
    </row>
    <row r="253" spans="1:10" ht="15" x14ac:dyDescent="0.25">
      <c r="A253" s="92" t="s">
        <v>696</v>
      </c>
      <c r="B253" s="89" t="s">
        <v>422</v>
      </c>
      <c r="C253" s="91">
        <v>0.10769999999999999</v>
      </c>
      <c r="D253" s="57"/>
      <c r="E253"/>
      <c r="F253" s="28"/>
      <c r="G253" s="28"/>
      <c r="I253" s="59"/>
      <c r="J253" s="59"/>
    </row>
    <row r="254" spans="1:10" ht="15" x14ac:dyDescent="0.25">
      <c r="A254" s="92" t="s">
        <v>697</v>
      </c>
      <c r="B254" s="89" t="s">
        <v>423</v>
      </c>
      <c r="C254" s="91">
        <v>8.6400000000000005E-2</v>
      </c>
      <c r="D254" s="57"/>
      <c r="E254"/>
      <c r="F254" s="28"/>
      <c r="G254" s="28"/>
      <c r="I254" s="59"/>
      <c r="J254" s="59"/>
    </row>
    <row r="255" spans="1:10" ht="15" x14ac:dyDescent="0.25">
      <c r="A255" s="92" t="s">
        <v>698</v>
      </c>
      <c r="B255" s="89" t="s">
        <v>424</v>
      </c>
      <c r="C255" s="91">
        <v>8.2400000000000001E-2</v>
      </c>
      <c r="D255" s="57"/>
      <c r="E255"/>
      <c r="F255" s="28"/>
      <c r="G255" s="28"/>
      <c r="I255" s="59"/>
      <c r="J255" s="59"/>
    </row>
    <row r="256" spans="1:10" ht="15" x14ac:dyDescent="0.25">
      <c r="A256" s="92" t="s">
        <v>699</v>
      </c>
      <c r="B256" s="89" t="s">
        <v>425</v>
      </c>
      <c r="C256" s="91">
        <v>0.10369999999999999</v>
      </c>
      <c r="D256" s="57"/>
      <c r="E256"/>
      <c r="F256" s="28"/>
      <c r="G256" s="28"/>
      <c r="I256" s="59"/>
      <c r="J256" s="59"/>
    </row>
    <row r="257" spans="1:10" ht="15" x14ac:dyDescent="0.25">
      <c r="A257" s="92" t="s">
        <v>700</v>
      </c>
      <c r="B257" s="89" t="s">
        <v>426</v>
      </c>
      <c r="C257" s="91">
        <v>0.11840000000000001</v>
      </c>
      <c r="D257" s="57"/>
      <c r="E257"/>
      <c r="F257" s="28"/>
      <c r="G257" s="28"/>
      <c r="I257" s="59"/>
      <c r="J257" s="59"/>
    </row>
    <row r="258" spans="1:10" ht="15" x14ac:dyDescent="0.25">
      <c r="A258" s="92" t="s">
        <v>701</v>
      </c>
      <c r="B258" s="89" t="s">
        <v>427</v>
      </c>
      <c r="C258" s="91">
        <v>0.10539999999999999</v>
      </c>
      <c r="D258" s="57"/>
      <c r="E258"/>
      <c r="F258" s="28"/>
      <c r="G258" s="28"/>
      <c r="I258" s="59"/>
      <c r="J258" s="59"/>
    </row>
    <row r="259" spans="1:10" ht="15" x14ac:dyDescent="0.25">
      <c r="A259" s="89" t="s">
        <v>428</v>
      </c>
      <c r="B259" s="89" t="s">
        <v>429</v>
      </c>
      <c r="C259" s="91">
        <v>0.12659999999999999</v>
      </c>
      <c r="D259" s="57"/>
      <c r="E259"/>
      <c r="F259" s="28"/>
      <c r="G259" s="28"/>
      <c r="I259" s="59"/>
      <c r="J259" s="59"/>
    </row>
    <row r="260" spans="1:10" ht="15" x14ac:dyDescent="0.25">
      <c r="A260" s="89" t="s">
        <v>430</v>
      </c>
      <c r="B260" s="89" t="s">
        <v>431</v>
      </c>
      <c r="C260" s="91">
        <v>0.10589999999999999</v>
      </c>
      <c r="D260" s="57"/>
      <c r="E260"/>
      <c r="F260" s="28"/>
      <c r="G260" s="28"/>
      <c r="I260" s="59"/>
      <c r="J260" s="59"/>
    </row>
    <row r="261" spans="1:10" ht="15" x14ac:dyDescent="0.25">
      <c r="A261" s="89" t="s">
        <v>432</v>
      </c>
      <c r="B261" s="89" t="s">
        <v>433</v>
      </c>
      <c r="C261" s="91">
        <v>9.0299999999999991E-2</v>
      </c>
      <c r="D261" s="57"/>
      <c r="E261"/>
      <c r="F261" s="28"/>
      <c r="G261" s="28"/>
      <c r="I261" s="59"/>
      <c r="J261" s="59"/>
    </row>
    <row r="262" spans="1:10" ht="15" x14ac:dyDescent="0.25">
      <c r="A262" s="89" t="s">
        <v>434</v>
      </c>
      <c r="B262" s="89" t="s">
        <v>435</v>
      </c>
      <c r="C262" s="91">
        <v>0.12609999999999999</v>
      </c>
      <c r="D262" s="57"/>
      <c r="E262"/>
      <c r="F262" s="28"/>
      <c r="G262" s="28"/>
      <c r="I262" s="59"/>
      <c r="J262" s="59"/>
    </row>
    <row r="263" spans="1:10" ht="15" x14ac:dyDescent="0.25">
      <c r="A263" s="89" t="s">
        <v>436</v>
      </c>
      <c r="B263" s="89" t="s">
        <v>437</v>
      </c>
      <c r="C263" s="91">
        <v>8.7100000000000011E-2</v>
      </c>
      <c r="D263" s="57"/>
      <c r="E263"/>
      <c r="F263" s="28"/>
      <c r="G263" s="28"/>
      <c r="I263" s="59"/>
      <c r="J263" s="59"/>
    </row>
    <row r="264" spans="1:10" ht="15" x14ac:dyDescent="0.25">
      <c r="A264" s="89" t="s">
        <v>438</v>
      </c>
      <c r="B264" s="89" t="s">
        <v>439</v>
      </c>
      <c r="C264" s="91">
        <v>9.2300000000000007E-2</v>
      </c>
      <c r="D264" s="57"/>
      <c r="E264"/>
      <c r="F264" s="28"/>
      <c r="G264" s="28"/>
      <c r="I264" s="59"/>
      <c r="J264" s="59"/>
    </row>
    <row r="265" spans="1:10" ht="15" x14ac:dyDescent="0.25">
      <c r="A265" s="89" t="s">
        <v>440</v>
      </c>
      <c r="B265" s="89" t="s">
        <v>441</v>
      </c>
      <c r="C265" s="91">
        <v>0.1452</v>
      </c>
      <c r="D265" s="57"/>
      <c r="E265"/>
      <c r="F265" s="28"/>
      <c r="G265" s="28"/>
      <c r="I265" s="59"/>
      <c r="J265" s="59"/>
    </row>
    <row r="266" spans="1:10" ht="15" x14ac:dyDescent="0.25">
      <c r="A266" s="89" t="s">
        <v>442</v>
      </c>
      <c r="B266" s="89" t="s">
        <v>443</v>
      </c>
      <c r="C266" s="91">
        <v>0.1067</v>
      </c>
      <c r="D266" s="57"/>
      <c r="E266"/>
      <c r="F266" s="28"/>
      <c r="G266" s="28"/>
      <c r="I266" s="59"/>
      <c r="J266" s="59"/>
    </row>
    <row r="267" spans="1:10" ht="15" x14ac:dyDescent="0.25">
      <c r="A267" s="89" t="s">
        <v>444</v>
      </c>
      <c r="B267" s="89" t="s">
        <v>445</v>
      </c>
      <c r="C267" s="91">
        <v>0.10310000000000001</v>
      </c>
      <c r="D267" s="57"/>
      <c r="E267"/>
      <c r="F267" s="28"/>
      <c r="G267" s="28"/>
      <c r="I267" s="59"/>
      <c r="J267" s="59"/>
    </row>
    <row r="268" spans="1:10" ht="15" x14ac:dyDescent="0.25">
      <c r="A268" s="89" t="s">
        <v>446</v>
      </c>
      <c r="B268" s="89" t="s">
        <v>447</v>
      </c>
      <c r="C268" s="91">
        <v>8.3400000000000002E-2</v>
      </c>
      <c r="D268" s="57"/>
      <c r="E268"/>
      <c r="F268" s="28"/>
      <c r="G268" s="28"/>
      <c r="I268" s="59"/>
      <c r="J268" s="59"/>
    </row>
    <row r="269" spans="1:10" ht="15" x14ac:dyDescent="0.25">
      <c r="A269" s="89" t="s">
        <v>448</v>
      </c>
      <c r="B269" s="89" t="s">
        <v>449</v>
      </c>
      <c r="C269" s="91">
        <v>6.1600000000000002E-2</v>
      </c>
      <c r="D269" s="57"/>
      <c r="E269"/>
      <c r="F269" s="28"/>
      <c r="G269" s="28"/>
      <c r="I269" s="59"/>
      <c r="J269" s="59"/>
    </row>
    <row r="270" spans="1:10" ht="15" x14ac:dyDescent="0.25">
      <c r="A270" s="89" t="s">
        <v>450</v>
      </c>
      <c r="B270" s="89" t="s">
        <v>451</v>
      </c>
      <c r="C270" s="91">
        <v>0.1048</v>
      </c>
      <c r="D270" s="57"/>
      <c r="E270"/>
      <c r="F270" s="28"/>
      <c r="G270" s="28"/>
      <c r="I270" s="59"/>
      <c r="J270" s="59"/>
    </row>
    <row r="271" spans="1:10" ht="15" x14ac:dyDescent="0.25">
      <c r="A271" s="89" t="s">
        <v>452</v>
      </c>
      <c r="B271" s="89" t="s">
        <v>453</v>
      </c>
      <c r="C271" s="91">
        <v>9.8299999999999998E-2</v>
      </c>
      <c r="D271" s="57"/>
      <c r="E271"/>
      <c r="F271" s="28"/>
      <c r="G271" s="28"/>
      <c r="I271" s="59"/>
      <c r="J271" s="59"/>
    </row>
    <row r="272" spans="1:10" ht="15" x14ac:dyDescent="0.25">
      <c r="A272" s="89" t="s">
        <v>454</v>
      </c>
      <c r="B272" s="89" t="s">
        <v>455</v>
      </c>
      <c r="C272" s="91">
        <v>9.5299999999999996E-2</v>
      </c>
      <c r="D272" s="57"/>
      <c r="E272"/>
      <c r="F272" s="28"/>
      <c r="G272" s="28"/>
      <c r="I272" s="59"/>
      <c r="J272" s="59"/>
    </row>
    <row r="273" spans="1:10" ht="15" x14ac:dyDescent="0.25">
      <c r="A273" s="89" t="s">
        <v>456</v>
      </c>
      <c r="B273" s="89" t="s">
        <v>457</v>
      </c>
      <c r="C273" s="91">
        <v>0.1371</v>
      </c>
      <c r="D273" s="57"/>
      <c r="E273"/>
      <c r="F273" s="28"/>
      <c r="G273" s="28"/>
      <c r="I273" s="59"/>
      <c r="J273" s="59"/>
    </row>
    <row r="274" spans="1:10" ht="15" x14ac:dyDescent="0.25">
      <c r="A274" s="89" t="s">
        <v>458</v>
      </c>
      <c r="B274" s="89" t="s">
        <v>459</v>
      </c>
      <c r="C274" s="91">
        <v>0.13539999999999999</v>
      </c>
      <c r="D274" s="57"/>
      <c r="E274"/>
      <c r="F274" s="28"/>
      <c r="G274" s="28"/>
      <c r="I274" s="59"/>
      <c r="J274" s="59"/>
    </row>
    <row r="275" spans="1:10" ht="15" x14ac:dyDescent="0.25">
      <c r="A275" s="89" t="s">
        <v>460</v>
      </c>
      <c r="B275" s="89" t="s">
        <v>461</v>
      </c>
      <c r="C275" s="91">
        <v>0.15380000000000002</v>
      </c>
      <c r="D275" s="57"/>
      <c r="E275"/>
      <c r="F275" s="28"/>
      <c r="G275" s="28"/>
      <c r="I275" s="59"/>
      <c r="J275" s="59"/>
    </row>
    <row r="276" spans="1:10" ht="15" x14ac:dyDescent="0.25">
      <c r="A276" s="89" t="s">
        <v>462</v>
      </c>
      <c r="B276" s="89" t="s">
        <v>463</v>
      </c>
      <c r="C276" s="91">
        <v>0.17</v>
      </c>
      <c r="D276" s="57"/>
      <c r="E276"/>
      <c r="F276" s="28"/>
      <c r="G276" s="28"/>
      <c r="I276" s="59"/>
      <c r="J276" s="59"/>
    </row>
    <row r="277" spans="1:10" ht="15" x14ac:dyDescent="0.25">
      <c r="A277" s="89" t="s">
        <v>464</v>
      </c>
      <c r="B277" s="89" t="s">
        <v>465</v>
      </c>
      <c r="C277" s="91">
        <v>0.17</v>
      </c>
      <c r="D277" s="57"/>
      <c r="E277"/>
      <c r="F277" s="28"/>
      <c r="G277" s="28"/>
      <c r="I277" s="59"/>
      <c r="J277" s="59"/>
    </row>
    <row r="278" spans="1:10" ht="15" x14ac:dyDescent="0.25">
      <c r="A278" s="89" t="s">
        <v>466</v>
      </c>
      <c r="B278" s="89" t="s">
        <v>467</v>
      </c>
      <c r="C278" s="91">
        <v>7.8100000000000003E-2</v>
      </c>
      <c r="D278" s="57"/>
      <c r="E278"/>
      <c r="F278" s="28"/>
      <c r="G278" s="28"/>
      <c r="I278" s="59"/>
      <c r="J278" s="59"/>
    </row>
    <row r="279" spans="1:10" ht="15" x14ac:dyDescent="0.25">
      <c r="A279" s="89" t="s">
        <v>468</v>
      </c>
      <c r="B279" s="89" t="s">
        <v>469</v>
      </c>
      <c r="C279" s="91">
        <v>9.4100000000000003E-2</v>
      </c>
      <c r="D279" s="57"/>
      <c r="E279"/>
      <c r="F279" s="28"/>
      <c r="G279" s="28"/>
      <c r="I279" s="59"/>
      <c r="J279" s="59"/>
    </row>
    <row r="280" spans="1:10" ht="15" x14ac:dyDescent="0.25">
      <c r="A280" s="89" t="s">
        <v>470</v>
      </c>
      <c r="B280" s="89" t="s">
        <v>471</v>
      </c>
      <c r="C280" s="91">
        <v>0.11289999999999999</v>
      </c>
      <c r="D280" s="57"/>
      <c r="E280"/>
      <c r="F280" s="28"/>
      <c r="G280" s="28"/>
      <c r="I280" s="59"/>
      <c r="J280" s="59"/>
    </row>
    <row r="281" spans="1:10" ht="15" x14ac:dyDescent="0.25">
      <c r="A281" s="89" t="s">
        <v>472</v>
      </c>
      <c r="B281" s="89" t="s">
        <v>473</v>
      </c>
      <c r="C281" s="91">
        <v>0.10220000000000001</v>
      </c>
      <c r="D281" s="57"/>
      <c r="E281"/>
      <c r="F281" s="28"/>
      <c r="G281" s="28"/>
      <c r="I281" s="59"/>
      <c r="J281" s="59"/>
    </row>
    <row r="282" spans="1:10" ht="15" x14ac:dyDescent="0.25">
      <c r="A282" s="89" t="s">
        <v>474</v>
      </c>
      <c r="B282" s="89" t="s">
        <v>475</v>
      </c>
      <c r="C282" s="91">
        <v>0.10970000000000001</v>
      </c>
      <c r="D282" s="57"/>
      <c r="E282"/>
      <c r="F282" s="28"/>
      <c r="G282" s="28"/>
      <c r="I282" s="59"/>
      <c r="J282" s="59"/>
    </row>
    <row r="283" spans="1:10" ht="15" x14ac:dyDescent="0.25">
      <c r="A283" s="89" t="s">
        <v>476</v>
      </c>
      <c r="B283" s="89" t="s">
        <v>477</v>
      </c>
      <c r="C283" s="91">
        <v>0.1061</v>
      </c>
      <c r="D283" s="57"/>
      <c r="E283"/>
      <c r="F283" s="28"/>
      <c r="G283" s="28"/>
      <c r="I283" s="59"/>
      <c r="J283" s="59"/>
    </row>
    <row r="284" spans="1:10" ht="15" x14ac:dyDescent="0.25">
      <c r="A284" s="89" t="s">
        <v>478</v>
      </c>
      <c r="B284" s="89" t="s">
        <v>479</v>
      </c>
      <c r="C284" s="91">
        <v>0.11269999999999999</v>
      </c>
      <c r="D284" s="57"/>
      <c r="E284"/>
      <c r="F284" s="28"/>
      <c r="G284" s="28"/>
      <c r="I284" s="59"/>
      <c r="J284" s="59"/>
    </row>
    <row r="285" spans="1:10" ht="15" x14ac:dyDescent="0.25">
      <c r="A285" s="89" t="s">
        <v>480</v>
      </c>
      <c r="B285" s="89" t="s">
        <v>481</v>
      </c>
      <c r="C285" s="91">
        <v>0.1052</v>
      </c>
      <c r="D285" s="57"/>
      <c r="E285"/>
      <c r="F285" s="28"/>
      <c r="G285" s="28"/>
      <c r="I285" s="59"/>
      <c r="J285" s="59"/>
    </row>
    <row r="286" spans="1:10" ht="15" x14ac:dyDescent="0.25">
      <c r="A286" s="89" t="s">
        <v>482</v>
      </c>
      <c r="B286" s="89" t="s">
        <v>483</v>
      </c>
      <c r="C286" s="91">
        <v>5.9900000000000002E-2</v>
      </c>
      <c r="D286" s="57"/>
      <c r="E286"/>
      <c r="F286" s="28"/>
      <c r="G286" s="28"/>
      <c r="I286" s="59"/>
      <c r="J286" s="59"/>
    </row>
    <row r="287" spans="1:10" ht="15" x14ac:dyDescent="0.25">
      <c r="A287" s="89" t="s">
        <v>484</v>
      </c>
      <c r="B287" s="89" t="s">
        <v>485</v>
      </c>
      <c r="C287" s="91">
        <v>9.7100000000000006E-2</v>
      </c>
      <c r="D287" s="57"/>
      <c r="E287"/>
      <c r="F287" s="28"/>
      <c r="G287" s="28"/>
      <c r="I287" s="59"/>
      <c r="J287" s="59"/>
    </row>
    <row r="288" spans="1:10" ht="15" x14ac:dyDescent="0.25">
      <c r="A288" s="89" t="s">
        <v>486</v>
      </c>
      <c r="B288" s="89" t="s">
        <v>487</v>
      </c>
      <c r="C288" s="91">
        <v>8.3299999999999999E-2</v>
      </c>
      <c r="D288" s="57"/>
      <c r="E288"/>
      <c r="F288" s="28"/>
      <c r="G288" s="28"/>
      <c r="I288" s="59"/>
      <c r="J288" s="59"/>
    </row>
    <row r="289" spans="1:10" ht="15" x14ac:dyDescent="0.25">
      <c r="A289" s="89" t="s">
        <v>488</v>
      </c>
      <c r="B289" s="89" t="s">
        <v>489</v>
      </c>
      <c r="C289" s="91">
        <v>9.5100000000000004E-2</v>
      </c>
      <c r="D289" s="57"/>
      <c r="E289"/>
      <c r="F289" s="28"/>
      <c r="G289" s="28"/>
      <c r="I289" s="59"/>
      <c r="J289" s="59"/>
    </row>
    <row r="290" spans="1:10" ht="15" x14ac:dyDescent="0.25">
      <c r="A290" s="89" t="s">
        <v>490</v>
      </c>
      <c r="B290" s="89" t="s">
        <v>491</v>
      </c>
      <c r="C290" s="91">
        <v>8.3900000000000002E-2</v>
      </c>
      <c r="D290" s="57"/>
      <c r="E290"/>
      <c r="F290" s="28"/>
      <c r="G290" s="28"/>
      <c r="I290" s="59"/>
      <c r="J290" s="59"/>
    </row>
    <row r="291" spans="1:10" ht="15" x14ac:dyDescent="0.25">
      <c r="A291" s="89" t="s">
        <v>492</v>
      </c>
      <c r="B291" s="89" t="s">
        <v>493</v>
      </c>
      <c r="C291" s="91">
        <v>0.1462</v>
      </c>
      <c r="D291" s="57"/>
      <c r="E291"/>
      <c r="F291" s="28"/>
      <c r="G291" s="28"/>
      <c r="I291" s="59"/>
      <c r="J291" s="59"/>
    </row>
    <row r="292" spans="1:10" ht="15" x14ac:dyDescent="0.25">
      <c r="A292" s="89" t="s">
        <v>494</v>
      </c>
      <c r="B292" s="89" t="s">
        <v>495</v>
      </c>
      <c r="C292" s="91">
        <v>0.11289999999999999</v>
      </c>
      <c r="D292" s="57"/>
      <c r="E292"/>
      <c r="F292" s="28"/>
      <c r="G292" s="28"/>
      <c r="I292" s="59"/>
      <c r="J292" s="59"/>
    </row>
    <row r="293" spans="1:10" ht="15" x14ac:dyDescent="0.25">
      <c r="A293" s="89" t="s">
        <v>496</v>
      </c>
      <c r="B293" s="89" t="s">
        <v>497</v>
      </c>
      <c r="C293" s="91">
        <v>8.900000000000001E-2</v>
      </c>
      <c r="D293" s="57"/>
      <c r="E293"/>
      <c r="F293" s="28"/>
      <c r="G293" s="28"/>
      <c r="I293" s="59"/>
      <c r="J293" s="59"/>
    </row>
    <row r="294" spans="1:10" ht="15" x14ac:dyDescent="0.25">
      <c r="A294" s="89" t="s">
        <v>498</v>
      </c>
      <c r="B294" s="89" t="s">
        <v>499</v>
      </c>
      <c r="C294" s="91">
        <v>0.1477</v>
      </c>
      <c r="D294" s="57"/>
      <c r="E294"/>
      <c r="F294" s="28"/>
      <c r="G294" s="28"/>
      <c r="I294" s="59"/>
      <c r="J294" s="59"/>
    </row>
    <row r="295" spans="1:10" ht="15" x14ac:dyDescent="0.25">
      <c r="A295" s="89" t="s">
        <v>500</v>
      </c>
      <c r="B295" s="89" t="s">
        <v>501</v>
      </c>
      <c r="C295" s="91">
        <v>8.8399999999999992E-2</v>
      </c>
      <c r="D295" s="57"/>
      <c r="E295"/>
      <c r="F295" s="28"/>
      <c r="G295" s="28"/>
      <c r="I295" s="59"/>
      <c r="J295" s="59"/>
    </row>
    <row r="296" spans="1:10" ht="15" x14ac:dyDescent="0.25">
      <c r="A296" s="89" t="s">
        <v>502</v>
      </c>
      <c r="B296" s="89" t="s">
        <v>503</v>
      </c>
      <c r="C296" s="91">
        <v>0.14419999999999999</v>
      </c>
      <c r="D296" s="57"/>
      <c r="E296"/>
      <c r="F296" s="28"/>
      <c r="G296" s="28"/>
      <c r="I296" s="59"/>
      <c r="J296" s="59"/>
    </row>
    <row r="297" spans="1:10" ht="15" x14ac:dyDescent="0.25">
      <c r="A297" s="89" t="s">
        <v>504</v>
      </c>
      <c r="B297" s="89" t="s">
        <v>505</v>
      </c>
      <c r="C297" s="91">
        <v>0.129</v>
      </c>
      <c r="D297" s="57"/>
      <c r="E297"/>
      <c r="F297" s="28"/>
      <c r="G297" s="28"/>
      <c r="I297" s="59"/>
      <c r="J297" s="59"/>
    </row>
    <row r="298" spans="1:10" ht="15" x14ac:dyDescent="0.25">
      <c r="A298" s="89" t="s">
        <v>506</v>
      </c>
      <c r="B298" s="89" t="s">
        <v>507</v>
      </c>
      <c r="C298" s="91">
        <v>9.5399999999999985E-2</v>
      </c>
      <c r="D298" s="57"/>
      <c r="E298"/>
      <c r="F298" s="28"/>
      <c r="G298" s="28"/>
      <c r="I298" s="59"/>
      <c r="J298" s="59"/>
    </row>
    <row r="299" spans="1:10" ht="15" x14ac:dyDescent="0.25">
      <c r="A299" s="89" t="s">
        <v>508</v>
      </c>
      <c r="B299" s="89" t="s">
        <v>509</v>
      </c>
      <c r="C299" s="91">
        <v>0.106</v>
      </c>
      <c r="D299" s="57"/>
      <c r="E299"/>
      <c r="F299" s="28"/>
      <c r="G299" s="28"/>
      <c r="I299" s="59"/>
      <c r="J299" s="59"/>
    </row>
    <row r="300" spans="1:10" ht="15" x14ac:dyDescent="0.25">
      <c r="A300" s="89" t="s">
        <v>510</v>
      </c>
      <c r="B300" s="89" t="s">
        <v>511</v>
      </c>
      <c r="C300" s="91">
        <v>0.10679999999999999</v>
      </c>
      <c r="D300" s="57"/>
      <c r="E300"/>
      <c r="F300" s="28"/>
      <c r="G300" s="28"/>
      <c r="I300" s="59"/>
      <c r="J300" s="59"/>
    </row>
    <row r="301" spans="1:10" ht="15" x14ac:dyDescent="0.25">
      <c r="A301" s="89" t="s">
        <v>512</v>
      </c>
      <c r="B301" s="89" t="s">
        <v>513</v>
      </c>
      <c r="C301" s="91">
        <v>0.11130000000000001</v>
      </c>
      <c r="D301" s="57"/>
      <c r="E301"/>
      <c r="F301" s="28"/>
      <c r="G301" s="28"/>
      <c r="I301" s="59"/>
      <c r="J301" s="59"/>
    </row>
    <row r="302" spans="1:10" ht="15" x14ac:dyDescent="0.25">
      <c r="A302" s="89" t="s">
        <v>514</v>
      </c>
      <c r="B302" s="89" t="s">
        <v>515</v>
      </c>
      <c r="C302" s="91">
        <v>9.9600000000000008E-2</v>
      </c>
      <c r="D302" s="57"/>
      <c r="E302"/>
      <c r="F302" s="28"/>
      <c r="G302" s="28"/>
      <c r="I302" s="59"/>
      <c r="J302" s="59"/>
    </row>
    <row r="303" spans="1:10" ht="15" x14ac:dyDescent="0.25">
      <c r="A303" s="89" t="s">
        <v>516</v>
      </c>
      <c r="B303" s="89" t="s">
        <v>517</v>
      </c>
      <c r="C303" s="91">
        <v>0.12509999999999999</v>
      </c>
      <c r="D303" s="57"/>
      <c r="E303"/>
      <c r="F303" s="28"/>
      <c r="G303" s="28"/>
      <c r="I303" s="59"/>
      <c r="J303" s="59"/>
    </row>
    <row r="304" spans="1:10" ht="15" x14ac:dyDescent="0.25">
      <c r="A304" s="89" t="s">
        <v>518</v>
      </c>
      <c r="B304" s="89" t="s">
        <v>519</v>
      </c>
      <c r="C304" s="91">
        <v>0.1104</v>
      </c>
      <c r="D304" s="57"/>
      <c r="E304"/>
      <c r="F304" s="28"/>
      <c r="G304" s="28"/>
      <c r="I304" s="59"/>
      <c r="J304" s="59"/>
    </row>
    <row r="305" spans="1:10" ht="15" x14ac:dyDescent="0.25">
      <c r="A305" s="89" t="s">
        <v>520</v>
      </c>
      <c r="B305" s="89" t="s">
        <v>521</v>
      </c>
      <c r="C305" s="91">
        <v>0.10710000000000001</v>
      </c>
      <c r="D305" s="57"/>
      <c r="E305"/>
      <c r="F305" s="28"/>
      <c r="G305" s="28"/>
      <c r="I305" s="59"/>
      <c r="J305" s="59"/>
    </row>
    <row r="306" spans="1:10" ht="15" x14ac:dyDescent="0.25">
      <c r="A306" s="89" t="s">
        <v>522</v>
      </c>
      <c r="B306" s="89" t="s">
        <v>523</v>
      </c>
      <c r="C306" s="91">
        <v>0.1018</v>
      </c>
      <c r="D306" s="57"/>
      <c r="E306"/>
      <c r="F306" s="28"/>
      <c r="G306" s="28"/>
      <c r="I306" s="59"/>
      <c r="J306" s="59"/>
    </row>
    <row r="307" spans="1:10" ht="15" x14ac:dyDescent="0.25">
      <c r="A307" s="89" t="s">
        <v>524</v>
      </c>
      <c r="B307" s="89" t="s">
        <v>525</v>
      </c>
      <c r="C307" s="91">
        <v>0.17</v>
      </c>
      <c r="D307" s="57"/>
      <c r="E307"/>
      <c r="F307" s="28"/>
      <c r="G307" s="28"/>
      <c r="I307" s="59"/>
      <c r="J307" s="59"/>
    </row>
    <row r="308" spans="1:10" ht="15" x14ac:dyDescent="0.25">
      <c r="A308" s="89" t="s">
        <v>526</v>
      </c>
      <c r="B308" s="89" t="s">
        <v>527</v>
      </c>
      <c r="C308" s="91">
        <v>9.5199999999999993E-2</v>
      </c>
      <c r="D308" s="57"/>
      <c r="E308"/>
      <c r="F308" s="28"/>
      <c r="G308" s="28"/>
      <c r="I308" s="59"/>
      <c r="J308" s="59"/>
    </row>
    <row r="309" spans="1:10" ht="15" x14ac:dyDescent="0.25">
      <c r="A309" s="89" t="s">
        <v>528</v>
      </c>
      <c r="B309" s="89" t="s">
        <v>529</v>
      </c>
      <c r="C309" s="91">
        <v>0.1158</v>
      </c>
      <c r="D309" s="57"/>
      <c r="E309"/>
      <c r="F309" s="28"/>
      <c r="G309" s="28"/>
      <c r="I309" s="59"/>
      <c r="J309" s="59"/>
    </row>
    <row r="310" spans="1:10" ht="15" x14ac:dyDescent="0.25">
      <c r="A310" s="89" t="s">
        <v>530</v>
      </c>
      <c r="B310" s="89" t="s">
        <v>531</v>
      </c>
      <c r="C310" s="91">
        <v>0.1168</v>
      </c>
      <c r="D310" s="57"/>
      <c r="E310"/>
      <c r="F310" s="28"/>
      <c r="G310" s="28"/>
      <c r="I310" s="59"/>
      <c r="J310" s="59"/>
    </row>
    <row r="311" spans="1:10" ht="15" x14ac:dyDescent="0.25">
      <c r="A311" s="89" t="s">
        <v>532</v>
      </c>
      <c r="B311" s="89" t="s">
        <v>533</v>
      </c>
      <c r="C311" s="91">
        <v>0.17</v>
      </c>
      <c r="D311" s="57"/>
      <c r="E311"/>
      <c r="F311" s="28"/>
      <c r="G311" s="28"/>
      <c r="I311" s="59"/>
      <c r="J311" s="59"/>
    </row>
    <row r="312" spans="1:10" ht="15" x14ac:dyDescent="0.25">
      <c r="A312" s="89" t="s">
        <v>534</v>
      </c>
      <c r="B312" s="89" t="s">
        <v>535</v>
      </c>
      <c r="C312" s="91">
        <v>0.11810000000000001</v>
      </c>
      <c r="D312" s="57"/>
      <c r="E312"/>
      <c r="F312" s="28"/>
      <c r="G312" s="28"/>
      <c r="I312" s="59"/>
      <c r="J312" s="59"/>
    </row>
    <row r="313" spans="1:10" ht="15" x14ac:dyDescent="0.25">
      <c r="A313" s="89" t="s">
        <v>536</v>
      </c>
      <c r="B313" s="89" t="s">
        <v>537</v>
      </c>
      <c r="C313" s="91">
        <v>0.12140000000000001</v>
      </c>
      <c r="D313" s="57"/>
      <c r="E313"/>
      <c r="F313" s="28"/>
      <c r="G313" s="28"/>
      <c r="I313" s="59"/>
      <c r="J313" s="59"/>
    </row>
    <row r="314" spans="1:10" ht="15" x14ac:dyDescent="0.25">
      <c r="A314" s="89" t="s">
        <v>538</v>
      </c>
      <c r="B314" s="89" t="s">
        <v>539</v>
      </c>
      <c r="C314" s="91">
        <v>0.12990000000000002</v>
      </c>
      <c r="D314" s="57"/>
      <c r="E314"/>
      <c r="F314" s="28"/>
      <c r="G314" s="28"/>
      <c r="I314" s="59"/>
      <c r="J314" s="59"/>
    </row>
    <row r="315" spans="1:10" ht="15" x14ac:dyDescent="0.25">
      <c r="A315" s="89" t="s">
        <v>540</v>
      </c>
      <c r="B315" s="89" t="s">
        <v>541</v>
      </c>
      <c r="C315" s="91">
        <v>0.1026</v>
      </c>
      <c r="D315" s="57"/>
      <c r="E315"/>
      <c r="F315" s="28"/>
      <c r="G315" s="28"/>
      <c r="I315" s="59"/>
      <c r="J315" s="59"/>
    </row>
    <row r="316" spans="1:10" ht="15" x14ac:dyDescent="0.25">
      <c r="A316" s="89" t="s">
        <v>542</v>
      </c>
      <c r="B316" s="89" t="s">
        <v>543</v>
      </c>
      <c r="C316" s="91">
        <v>0.1076</v>
      </c>
      <c r="D316" s="57"/>
      <c r="E316"/>
      <c r="F316" s="28"/>
      <c r="G316" s="28"/>
      <c r="I316" s="59"/>
      <c r="J316" s="59"/>
    </row>
    <row r="317" spans="1:10" ht="15" x14ac:dyDescent="0.25">
      <c r="A317" s="89" t="s">
        <v>544</v>
      </c>
      <c r="B317" s="89" t="s">
        <v>545</v>
      </c>
      <c r="C317" s="91">
        <v>8.6999999999999994E-2</v>
      </c>
      <c r="D317" s="57"/>
      <c r="E317"/>
      <c r="F317" s="28"/>
      <c r="G317" s="28"/>
      <c r="I317" s="59"/>
      <c r="J317" s="59"/>
    </row>
    <row r="318" spans="1:10" ht="15" x14ac:dyDescent="0.25">
      <c r="A318" s="89" t="s">
        <v>546</v>
      </c>
      <c r="B318" s="89" t="s">
        <v>547</v>
      </c>
      <c r="C318" s="91">
        <v>7.9899999999999999E-2</v>
      </c>
      <c r="D318" s="57"/>
      <c r="E318"/>
      <c r="F318" s="28"/>
      <c r="G318" s="28"/>
      <c r="I318" s="59"/>
      <c r="J318" s="59"/>
    </row>
    <row r="319" spans="1:10" ht="15" x14ac:dyDescent="0.25">
      <c r="A319" s="89" t="s">
        <v>548</v>
      </c>
      <c r="B319" s="89" t="s">
        <v>549</v>
      </c>
      <c r="C319" s="91">
        <v>0.15310000000000001</v>
      </c>
      <c r="D319" s="57"/>
      <c r="E319"/>
      <c r="F319" s="28"/>
      <c r="G319" s="28"/>
      <c r="I319" s="59"/>
      <c r="J319" s="59"/>
    </row>
    <row r="320" spans="1:10" ht="15" x14ac:dyDescent="0.25">
      <c r="A320" s="89" t="s">
        <v>550</v>
      </c>
      <c r="B320" s="89" t="s">
        <v>551</v>
      </c>
      <c r="C320" s="91">
        <v>0.12560000000000002</v>
      </c>
      <c r="D320" s="57"/>
      <c r="E320"/>
      <c r="F320" s="28"/>
      <c r="G320" s="28"/>
      <c r="I320" s="59"/>
      <c r="J320" s="59"/>
    </row>
    <row r="321" spans="1:10" ht="15" x14ac:dyDescent="0.25">
      <c r="A321" s="89" t="s">
        <v>552</v>
      </c>
      <c r="B321" s="89" t="s">
        <v>553</v>
      </c>
      <c r="C321" s="91">
        <v>3.8599999999999995E-2</v>
      </c>
      <c r="D321" s="57"/>
      <c r="E321"/>
      <c r="F321" s="28"/>
      <c r="G321" s="28"/>
      <c r="I321" s="59"/>
      <c r="J321" s="59"/>
    </row>
    <row r="322" spans="1:10" ht="15" x14ac:dyDescent="0.25">
      <c r="A322" s="89" t="s">
        <v>554</v>
      </c>
      <c r="B322" s="89" t="s">
        <v>555</v>
      </c>
      <c r="C322" s="91">
        <v>0.1283</v>
      </c>
      <c r="D322" s="57"/>
      <c r="E322"/>
      <c r="F322" s="28"/>
      <c r="G322" s="28"/>
      <c r="I322" s="59"/>
      <c r="J322" s="59"/>
    </row>
    <row r="323" spans="1:10" ht="15" x14ac:dyDescent="0.25">
      <c r="A323" s="89" t="s">
        <v>556</v>
      </c>
      <c r="B323" s="89" t="s">
        <v>557</v>
      </c>
      <c r="C323" s="91">
        <v>9.4100000000000003E-2</v>
      </c>
      <c r="D323" s="57"/>
      <c r="E323"/>
      <c r="F323" s="28"/>
      <c r="G323" s="28"/>
      <c r="I323" s="59"/>
      <c r="J323" s="59"/>
    </row>
    <row r="324" spans="1:10" ht="15" x14ac:dyDescent="0.25">
      <c r="A324" s="89" t="s">
        <v>558</v>
      </c>
      <c r="B324" s="89" t="s">
        <v>559</v>
      </c>
      <c r="C324" s="91">
        <v>0.11800000000000001</v>
      </c>
      <c r="D324" s="57"/>
      <c r="E324"/>
      <c r="F324" s="28"/>
      <c r="G324" s="28"/>
      <c r="I324" s="59"/>
      <c r="J324" s="59"/>
    </row>
    <row r="325" spans="1:10" ht="15" x14ac:dyDescent="0.25">
      <c r="A325" s="89" t="s">
        <v>560</v>
      </c>
      <c r="B325" s="89" t="s">
        <v>561</v>
      </c>
      <c r="C325" s="91">
        <v>0.13009999999999999</v>
      </c>
      <c r="D325" s="57"/>
      <c r="E325"/>
      <c r="F325" s="28"/>
      <c r="G325" s="28"/>
      <c r="I325" s="59"/>
      <c r="J325" s="59"/>
    </row>
    <row r="326" spans="1:10" ht="15" x14ac:dyDescent="0.25">
      <c r="A326" s="89" t="s">
        <v>562</v>
      </c>
      <c r="B326" s="89" t="s">
        <v>563</v>
      </c>
      <c r="C326" s="91">
        <v>0.14219999999999999</v>
      </c>
      <c r="D326" s="57"/>
      <c r="E326"/>
      <c r="F326" s="28"/>
      <c r="G326" s="28"/>
      <c r="I326" s="59"/>
      <c r="J326" s="59"/>
    </row>
    <row r="327" spans="1:10" ht="15" x14ac:dyDescent="0.25">
      <c r="A327" s="89" t="s">
        <v>564</v>
      </c>
      <c r="B327" s="89" t="s">
        <v>565</v>
      </c>
      <c r="C327" s="91">
        <v>0.12890000000000001</v>
      </c>
      <c r="D327" s="57"/>
      <c r="E327"/>
      <c r="F327" s="28"/>
      <c r="G327" s="28"/>
      <c r="I327" s="59"/>
      <c r="J327" s="59"/>
    </row>
    <row r="328" spans="1:10" ht="15" x14ac:dyDescent="0.25">
      <c r="A328" s="89" t="s">
        <v>566</v>
      </c>
      <c r="B328" s="89" t="s">
        <v>567</v>
      </c>
      <c r="C328" s="91">
        <v>7.6299999999999993E-2</v>
      </c>
      <c r="D328" s="57"/>
      <c r="E328"/>
      <c r="F328" s="28"/>
      <c r="G328" s="28"/>
      <c r="I328" s="59"/>
      <c r="J328" s="59"/>
    </row>
    <row r="329" spans="1:10" ht="15" x14ac:dyDescent="0.25">
      <c r="A329" s="89" t="s">
        <v>568</v>
      </c>
      <c r="B329" s="89" t="s">
        <v>569</v>
      </c>
      <c r="C329" s="91">
        <v>0.14099999999999999</v>
      </c>
      <c r="D329" s="57"/>
      <c r="E329"/>
      <c r="F329" s="28"/>
      <c r="G329" s="28"/>
      <c r="I329" s="59"/>
      <c r="J329" s="59"/>
    </row>
    <row r="330" spans="1:10" ht="15" x14ac:dyDescent="0.25">
      <c r="A330" s="89" t="s">
        <v>570</v>
      </c>
      <c r="B330" s="89" t="s">
        <v>571</v>
      </c>
      <c r="C330" s="91">
        <v>0.1295</v>
      </c>
      <c r="D330" s="57"/>
      <c r="E330"/>
      <c r="F330" s="28"/>
      <c r="G330" s="28"/>
      <c r="I330" s="59"/>
      <c r="J330" s="59"/>
    </row>
    <row r="331" spans="1:10" ht="15" x14ac:dyDescent="0.25">
      <c r="A331" s="93" t="s">
        <v>702</v>
      </c>
      <c r="B331" s="93" t="s">
        <v>703</v>
      </c>
      <c r="C331" s="91">
        <v>1.46E-2</v>
      </c>
      <c r="D331" s="28"/>
      <c r="E331"/>
      <c r="F331" s="28"/>
      <c r="G331" s="55"/>
    </row>
    <row r="332" spans="1:10" ht="15" x14ac:dyDescent="0.25">
      <c r="A332" s="93" t="s">
        <v>704</v>
      </c>
      <c r="B332" s="93" t="s">
        <v>705</v>
      </c>
      <c r="C332" s="91">
        <v>0.17</v>
      </c>
      <c r="E332"/>
      <c r="F332" s="28"/>
    </row>
    <row r="333" spans="1:10" ht="15" x14ac:dyDescent="0.25">
      <c r="A333" s="93" t="s">
        <v>706</v>
      </c>
      <c r="B333" s="93" t="s">
        <v>707</v>
      </c>
      <c r="C333" s="91">
        <v>5.3099999999999994E-2</v>
      </c>
      <c r="E333"/>
      <c r="F333" s="28"/>
    </row>
    <row r="334" spans="1:10" ht="15" x14ac:dyDescent="0.25">
      <c r="A334" s="93" t="s">
        <v>708</v>
      </c>
      <c r="B334" s="93" t="s">
        <v>709</v>
      </c>
      <c r="C334" s="91">
        <v>4.8000000000000001E-2</v>
      </c>
      <c r="E334"/>
      <c r="F334" s="28"/>
    </row>
    <row r="335" spans="1:10" ht="15" x14ac:dyDescent="0.25">
      <c r="A335" s="93" t="s">
        <v>710</v>
      </c>
      <c r="B335" s="93" t="s">
        <v>711</v>
      </c>
      <c r="C335" s="91">
        <v>5.6299999999999996E-2</v>
      </c>
      <c r="E335"/>
      <c r="F335" s="28"/>
    </row>
    <row r="336" spans="1:10" ht="15" x14ac:dyDescent="0.25">
      <c r="A336" s="93" t="s">
        <v>712</v>
      </c>
      <c r="B336" s="93" t="s">
        <v>713</v>
      </c>
      <c r="C336" s="91">
        <v>8.0600000000000005E-2</v>
      </c>
      <c r="E336"/>
      <c r="F336" s="28"/>
    </row>
    <row r="337" spans="1:6" ht="15" x14ac:dyDescent="0.25">
      <c r="A337" s="93" t="s">
        <v>714</v>
      </c>
      <c r="B337" s="93" t="s">
        <v>715</v>
      </c>
      <c r="C337" s="91">
        <v>4.5499999999999999E-2</v>
      </c>
      <c r="E337"/>
      <c r="F337" s="28"/>
    </row>
    <row r="338" spans="1:6" ht="15" x14ac:dyDescent="0.25">
      <c r="A338" s="93" t="s">
        <v>716</v>
      </c>
      <c r="B338" s="93" t="s">
        <v>717</v>
      </c>
      <c r="C338" s="91">
        <v>3.4599999999999999E-2</v>
      </c>
      <c r="E338"/>
      <c r="F338" s="28"/>
    </row>
    <row r="339" spans="1:6" ht="15" x14ac:dyDescent="0.25">
      <c r="A339" s="93" t="s">
        <v>718</v>
      </c>
      <c r="B339" s="93" t="s">
        <v>719</v>
      </c>
      <c r="C339" s="91">
        <v>5.2000000000000005E-2</v>
      </c>
      <c r="E339"/>
      <c r="F339" s="28"/>
    </row>
    <row r="340" spans="1:6" ht="15" x14ac:dyDescent="0.25">
      <c r="A340" s="93" t="s">
        <v>720</v>
      </c>
      <c r="B340" s="93" t="s">
        <v>721</v>
      </c>
      <c r="C340" s="91">
        <v>5.1900000000000002E-2</v>
      </c>
      <c r="E340"/>
      <c r="F340" s="28"/>
    </row>
    <row r="341" spans="1:6" ht="15" x14ac:dyDescent="0.25">
      <c r="A341" s="93" t="s">
        <v>722</v>
      </c>
      <c r="B341" s="93" t="s">
        <v>723</v>
      </c>
      <c r="C341" s="91">
        <v>5.0599999999999999E-2</v>
      </c>
      <c r="E341"/>
      <c r="F341" s="28"/>
    </row>
  </sheetData>
  <sheetProtection selectLockedCells="1"/>
  <mergeCells count="2">
    <mergeCell ref="A1:C1"/>
    <mergeCell ref="A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FY26 Nutrition MIDCR Calculator</vt:lpstr>
      <vt:lpstr>FSM</vt:lpstr>
      <vt:lpstr>2025-26 Unrestricted IDC Rates</vt:lpstr>
      <vt:lpstr>'FY26 Nutrition MIDCR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Luong, Song [IDOE]</dc:creator>
  <cp:lastModifiedBy>Wilson, Bobby [IDOE]</cp:lastModifiedBy>
  <cp:lastPrinted>2025-01-16T18:58:24Z</cp:lastPrinted>
  <dcterms:created xsi:type="dcterms:W3CDTF">2024-09-23T14:01:31Z</dcterms:created>
  <dcterms:modified xsi:type="dcterms:W3CDTF">2026-01-05T17:20:30Z</dcterms:modified>
</cp:coreProperties>
</file>